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drawings/drawing11.xml" ContentType="application/vnd.openxmlformats-officedocument.drawing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drawings/drawing14.xml" ContentType="application/vnd.openxmlformats-officedocument.drawing+xml"/>
  <Override PartName="/xl/charts/chart18.xml" ContentType="application/vnd.openxmlformats-officedocument.drawingml.chart+xml"/>
  <Override PartName="/xl/drawings/drawing15.xml" ContentType="application/vnd.openxmlformats-officedocument.drawing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+xml"/>
  <Override PartName="/xl/charts/chart21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drawings/drawing20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Main\MetricNet New Site Files\HDI\SupportWorld Live 2020\"/>
    </mc:Choice>
  </mc:AlternateContent>
  <xr:revisionPtr revIDLastSave="0" documentId="8_{387E92AC-CBF9-4696-AB05-0366A55933ED}" xr6:coauthVersionLast="45" xr6:coauthVersionMax="45" xr10:uidLastSave="{00000000-0000-0000-0000-000000000000}"/>
  <bookViews>
    <workbookView xWindow="-120" yWindow="-120" windowWidth="29040" windowHeight="15840" tabRatio="854" firstSheet="1" activeTab="1" xr2:uid="{00000000-000D-0000-FFFF-FFFF00000000}"/>
  </bookViews>
  <sheets>
    <sheet name="Peer Data" sheetId="1" state="hidden" r:id="rId1"/>
    <sheet name="Original Scorecard" sheetId="2" r:id="rId2"/>
    <sheet name="Scorecard Trends" sheetId="21" r:id="rId3"/>
    <sheet name="Month1" sheetId="3" r:id="rId4"/>
    <sheet name="Month2" sheetId="4" r:id="rId5"/>
    <sheet name="Month3" sheetId="5" r:id="rId6"/>
    <sheet name="Month4" sheetId="6" r:id="rId7"/>
    <sheet name="Month5" sheetId="7" r:id="rId8"/>
    <sheet name="Month6" sheetId="8" r:id="rId9"/>
    <sheet name="Month7" sheetId="9" r:id="rId10"/>
    <sheet name="Month8" sheetId="10" r:id="rId11"/>
    <sheet name="Month9" sheetId="11" r:id="rId12"/>
    <sheet name="Month10" sheetId="12" r:id="rId13"/>
    <sheet name="Month11" sheetId="13" r:id="rId14"/>
    <sheet name="Month12" sheetId="14" r:id="rId15"/>
    <sheet name="Month13" sheetId="15" r:id="rId16"/>
    <sheet name="Month14" sheetId="16" r:id="rId17"/>
    <sheet name="Month15" sheetId="17" r:id="rId18"/>
    <sheet name="Month16" sheetId="18" r:id="rId19"/>
    <sheet name="Month17" sheetId="19" r:id="rId20"/>
    <sheet name="Month18" sheetId="20" r:id="rId21"/>
  </sheets>
  <externalReferences>
    <externalReference r:id="rId22"/>
  </externalReferences>
  <definedNames>
    <definedName name="BenchmarkData_Raw_Headers">OFFSET('[1]Benchmark SD-US-IN-0120'!$A$10,0,0,1,100)</definedName>
    <definedName name="ClientScore" localSheetId="3">OFFSET(Month1!$A$12,1,0,COUNT(Month1!$C$12:$C$63)+1,1)</definedName>
    <definedName name="ClientScore" localSheetId="12">OFFSET(Month10!$A$12,1,0,COUNT(Month10!$C$12:$C$63)+1,1)</definedName>
    <definedName name="ClientScore" localSheetId="13">OFFSET(Month11!$A$12,1,0,COUNT(Month11!$C$12:$C$63)+1,1)</definedName>
    <definedName name="ClientScore" localSheetId="14">OFFSET(Month12!$A$12,1,0,COUNT(Month12!$C$12:$C$63)+1,1)</definedName>
    <definedName name="ClientScore" localSheetId="15">OFFSET(Month13!$A$12,1,0,COUNT(Month13!$C$12:$C$63)+1,1)</definedName>
    <definedName name="ClientScore" localSheetId="16">OFFSET(Month14!$A$12,1,0,COUNT(Month14!$C$12:$C$63)+1,1)</definedName>
    <definedName name="ClientScore" localSheetId="17">OFFSET(Month15!$A$12,1,0,COUNT(Month15!$C$12:$C$63)+1,1)</definedName>
    <definedName name="ClientScore" localSheetId="18">OFFSET(Month16!$A$12,1,0,COUNT(Month16!$C$12:$C$63)+1,1)</definedName>
    <definedName name="ClientScore" localSheetId="19">OFFSET(Month17!$A$12,1,0,COUNT(Month17!$C$12:$C$63)+1,1)</definedName>
    <definedName name="ClientScore" localSheetId="20">OFFSET(Month18!$A$12,1,0,COUNT(Month18!$C$12:$C$63)+1,1)</definedName>
    <definedName name="ClientScore" localSheetId="4">OFFSET(Month2!$A$12,1,0,COUNT(Month2!$C$12:$C$63)+1,1)</definedName>
    <definedName name="ClientScore" localSheetId="5">OFFSET(Month3!$A$12,1,0,COUNT(Month3!$C$12:$C$63)+1,1)</definedName>
    <definedName name="ClientScore" localSheetId="6">OFFSET(Month4!$A$12,1,0,COUNT(Month4!$C$12:$C$63)+1,1)</definedName>
    <definedName name="ClientScore" localSheetId="7">OFFSET(Month5!$A$12,1,0,COUNT(Month5!$C$12:$C$63)+1,1)</definedName>
    <definedName name="ClientScore" localSheetId="8">OFFSET(Month6!$A$12,1,0,COUNT(Month6!$C$12:$C$63)+1,1)</definedName>
    <definedName name="ClientScore" localSheetId="9">OFFSET(Month7!$A$12,1,0,COUNT(Month7!$C$12:$C$63)+1,1)</definedName>
    <definedName name="ClientScore" localSheetId="10">OFFSET(Month8!$A$12,1,0,COUNT(Month8!$C$12:$C$63)+1,1)</definedName>
    <definedName name="ClientScore" localSheetId="11">OFFSET(Month9!$A$12,1,0,COUNT(Month9!$C$12:$C$63)+1,1)</definedName>
    <definedName name="ClientScore" localSheetId="1">OFFSET('Original Scorecard'!$A$12,1,0,COUNT('Original Scorecard'!$C$12:$C$63)+1,1)</definedName>
    <definedName name="KPI_PerformanceSummary">OFFSET('[1]KPI Performance Summary'!$B$2,1,0,COUNTA('[1]KPI Performance Summary'!$B$2:$B$54),5)</definedName>
    <definedName name="PeerScores">PeerScoresUpper,PeerScoresLower</definedName>
    <definedName name="PeerScoresLower">IF('Original Scorecard'!$I$17='Original Scorecard'!$I$16,'Original Scorecard'!$D$12,OFFSET('Original Scorecard'!$D$12,_xlfn.RANK.EQ('Original Scorecard'!$I$17,'Original Scorecard'!Scores,0)+1,0,'Original Scorecard'!$G$23-_xlfn.RANK.EQ('Original Scorecard'!$I$17,'Original Scorecard'!Scores,0)-1,1))</definedName>
    <definedName name="PeerScoresUpper">IF('Original Scorecard'!$I$17='Original Scorecard'!$I$13,'Original Scorecard'!$D$12,OFFSET('Original Scorecard'!$D$12,1,0,_xlfn.RANK.EQ('Original Scorecard'!$I$17,'Original Scorecard'!Scores,0)-1,1))</definedName>
    <definedName name="Scores" localSheetId="3">OFFSET(Month1!$D$13,0,0,COUNT(Month1!$C$13:$C$63)+1,1)</definedName>
    <definedName name="Scores" localSheetId="12">OFFSET(Month10!$D$13,0,0,COUNT(Month10!$C$13:$C$63)+1,1)</definedName>
    <definedName name="Scores" localSheetId="13">OFFSET(Month11!$D$13,0,0,COUNT(Month11!$C$13:$C$63)+1,1)</definedName>
    <definedName name="Scores" localSheetId="14">OFFSET(Month12!$D$13,0,0,COUNT(Month12!$C$13:$C$63)+1,1)</definedName>
    <definedName name="Scores" localSheetId="15">OFFSET(Month13!$D$13,0,0,COUNT(Month13!$C$13:$C$63)+1,1)</definedName>
    <definedName name="Scores" localSheetId="16">OFFSET(Month14!$D$13,0,0,COUNT(Month14!$C$13:$C$63)+1,1)</definedName>
    <definedName name="Scores" localSheetId="17">OFFSET(Month15!$D$13,0,0,COUNT(Month15!$C$13:$C$63)+1,1)</definedName>
    <definedName name="Scores" localSheetId="18">OFFSET(Month16!$D$13,0,0,COUNT(Month16!$C$13:$C$63)+1,1)</definedName>
    <definedName name="Scores" localSheetId="19">OFFSET(Month17!$D$13,0,0,COUNT(Month17!$C$13:$C$63)+1,1)</definedName>
    <definedName name="Scores" localSheetId="20">OFFSET(Month18!$D$13,0,0,COUNT(Month18!$C$13:$C$63)+1,1)</definedName>
    <definedName name="Scores" localSheetId="4">OFFSET(Month2!$D$13,0,0,COUNT(Month2!$C$13:$C$63)+1,1)</definedName>
    <definedName name="Scores" localSheetId="5">OFFSET(Month3!$D$13,0,0,COUNT(Month3!$C$13:$C$63)+1,1)</definedName>
    <definedName name="Scores" localSheetId="6">OFFSET(Month4!$D$13,0,0,COUNT(Month4!$C$13:$C$63)+1,1)</definedName>
    <definedName name="Scores" localSheetId="7">OFFSET(Month5!$D$13,0,0,COUNT(Month5!$C$13:$C$63)+1,1)</definedName>
    <definedName name="Scores" localSheetId="8">OFFSET(Month6!$D$13,0,0,COUNT(Month6!$C$13:$C$63)+1,1)</definedName>
    <definedName name="Scores" localSheetId="9">OFFSET(Month7!$D$13,0,0,COUNT(Month7!$C$13:$C$63)+1,1)</definedName>
    <definedName name="Scores" localSheetId="10">OFFSET(Month8!$D$13,0,0,COUNT(Month8!$C$13:$C$63)+1,1)</definedName>
    <definedName name="Scores" localSheetId="11">OFFSET(Month9!$D$13,0,0,COUNT(Month9!$C$13:$C$63)+1,1)</definedName>
    <definedName name="Scores" localSheetId="1">OFFSET('Original Scorecard'!$D$13,0,0,COUNT('Original Scorecard'!$C$13:$C$63)+1,1)</definedName>
    <definedName name="Scores">OFFSET(#REF!,0,0,COUNT(#REF!)+1,1)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21" l="1"/>
  <c r="D2" i="21"/>
  <c r="E2" i="21"/>
  <c r="F2" i="21"/>
  <c r="C24" i="21" l="1"/>
  <c r="D10" i="20"/>
  <c r="H9" i="20"/>
  <c r="I9" i="20" s="1"/>
  <c r="H8" i="20"/>
  <c r="I8" i="20" s="1"/>
  <c r="H7" i="20"/>
  <c r="I7" i="20" s="1"/>
  <c r="H6" i="20"/>
  <c r="I6" i="20" s="1"/>
  <c r="D10" i="19"/>
  <c r="H9" i="19"/>
  <c r="I9" i="19" s="1"/>
  <c r="H8" i="19"/>
  <c r="I8" i="19" s="1"/>
  <c r="H7" i="19"/>
  <c r="I7" i="19" s="1"/>
  <c r="H6" i="19"/>
  <c r="I6" i="19" s="1"/>
  <c r="D10" i="18"/>
  <c r="H9" i="18"/>
  <c r="I9" i="18" s="1"/>
  <c r="H8" i="18"/>
  <c r="I8" i="18" s="1"/>
  <c r="H7" i="18"/>
  <c r="I7" i="18" s="1"/>
  <c r="H6" i="18"/>
  <c r="I6" i="18" s="1"/>
  <c r="D10" i="17"/>
  <c r="H9" i="17"/>
  <c r="I9" i="17" s="1"/>
  <c r="H8" i="17"/>
  <c r="I8" i="17" s="1"/>
  <c r="H7" i="17"/>
  <c r="I7" i="17" s="1"/>
  <c r="H6" i="17"/>
  <c r="I6" i="17" s="1"/>
  <c r="D10" i="16"/>
  <c r="H9" i="16"/>
  <c r="I9" i="16" s="1"/>
  <c r="H8" i="16"/>
  <c r="I8" i="16" s="1"/>
  <c r="H7" i="16"/>
  <c r="I7" i="16" s="1"/>
  <c r="H6" i="16"/>
  <c r="I6" i="16" s="1"/>
  <c r="D10" i="15"/>
  <c r="H9" i="15"/>
  <c r="I9" i="15" s="1"/>
  <c r="H8" i="15"/>
  <c r="I8" i="15" s="1"/>
  <c r="H7" i="15"/>
  <c r="I7" i="15" s="1"/>
  <c r="H6" i="15"/>
  <c r="I6" i="15" s="1"/>
  <c r="D10" i="14"/>
  <c r="H9" i="14"/>
  <c r="I9" i="14" s="1"/>
  <c r="H8" i="14"/>
  <c r="I8" i="14" s="1"/>
  <c r="H7" i="14"/>
  <c r="I7" i="14" s="1"/>
  <c r="H6" i="14"/>
  <c r="I6" i="14" s="1"/>
  <c r="D10" i="13"/>
  <c r="H9" i="13"/>
  <c r="I9" i="13" s="1"/>
  <c r="H8" i="13"/>
  <c r="I8" i="13" s="1"/>
  <c r="H7" i="13"/>
  <c r="I7" i="13" s="1"/>
  <c r="H6" i="13"/>
  <c r="I6" i="13" s="1"/>
  <c r="I10" i="13" s="1"/>
  <c r="D10" i="12"/>
  <c r="H9" i="12"/>
  <c r="I9" i="12" s="1"/>
  <c r="H8" i="12"/>
  <c r="I8" i="12" s="1"/>
  <c r="H7" i="12"/>
  <c r="I7" i="12" s="1"/>
  <c r="H6" i="12"/>
  <c r="I6" i="12" s="1"/>
  <c r="D10" i="11"/>
  <c r="H9" i="11"/>
  <c r="I9" i="11" s="1"/>
  <c r="H8" i="11"/>
  <c r="I8" i="11" s="1"/>
  <c r="H7" i="11"/>
  <c r="I7" i="11" s="1"/>
  <c r="H6" i="11"/>
  <c r="I6" i="11" s="1"/>
  <c r="D10" i="10"/>
  <c r="H9" i="10"/>
  <c r="I9" i="10" s="1"/>
  <c r="H8" i="10"/>
  <c r="I8" i="10" s="1"/>
  <c r="H7" i="10"/>
  <c r="I7" i="10" s="1"/>
  <c r="H6" i="10"/>
  <c r="I6" i="10" s="1"/>
  <c r="D10" i="9"/>
  <c r="H9" i="9"/>
  <c r="I9" i="9" s="1"/>
  <c r="H8" i="9"/>
  <c r="I8" i="9" s="1"/>
  <c r="H7" i="9"/>
  <c r="I7" i="9" s="1"/>
  <c r="H6" i="9"/>
  <c r="I6" i="9" s="1"/>
  <c r="D10" i="8"/>
  <c r="H9" i="8"/>
  <c r="I9" i="8" s="1"/>
  <c r="H8" i="8"/>
  <c r="I8" i="8" s="1"/>
  <c r="H7" i="8"/>
  <c r="I7" i="8" s="1"/>
  <c r="H6" i="8"/>
  <c r="I6" i="8" s="1"/>
  <c r="D10" i="7"/>
  <c r="H9" i="7"/>
  <c r="I9" i="7" s="1"/>
  <c r="H8" i="7"/>
  <c r="I8" i="7" s="1"/>
  <c r="H7" i="7"/>
  <c r="I7" i="7" s="1"/>
  <c r="H6" i="7"/>
  <c r="I6" i="7" s="1"/>
  <c r="D10" i="6"/>
  <c r="H9" i="6"/>
  <c r="I9" i="6" s="1"/>
  <c r="H8" i="6"/>
  <c r="I8" i="6" s="1"/>
  <c r="H7" i="6"/>
  <c r="I7" i="6" s="1"/>
  <c r="H6" i="6"/>
  <c r="I6" i="6" s="1"/>
  <c r="D10" i="5"/>
  <c r="H9" i="5"/>
  <c r="I9" i="5" s="1"/>
  <c r="I8" i="5"/>
  <c r="H8" i="5"/>
  <c r="H7" i="5"/>
  <c r="I7" i="5" s="1"/>
  <c r="I6" i="5"/>
  <c r="I10" i="5" s="1"/>
  <c r="H6" i="5"/>
  <c r="I10" i="20" l="1"/>
  <c r="I10" i="19"/>
  <c r="I10" i="18"/>
  <c r="I10" i="17"/>
  <c r="I10" i="16"/>
  <c r="I10" i="15"/>
  <c r="I10" i="14"/>
  <c r="I10" i="12"/>
  <c r="I10" i="11"/>
  <c r="I10" i="10"/>
  <c r="I10" i="9"/>
  <c r="I10" i="8"/>
  <c r="I10" i="7"/>
  <c r="I10" i="6"/>
  <c r="H7" i="3"/>
  <c r="H6" i="4"/>
  <c r="I6" i="4" l="1"/>
  <c r="D10" i="4"/>
  <c r="H6" i="3"/>
  <c r="H7" i="4"/>
  <c r="I7" i="4" s="1"/>
  <c r="H9" i="4"/>
  <c r="I9" i="4" s="1"/>
  <c r="H8" i="4"/>
  <c r="I8" i="4" s="1"/>
  <c r="H8" i="3"/>
  <c r="H9" i="3"/>
  <c r="H17" i="4"/>
  <c r="C17" i="2"/>
  <c r="I10" i="4" l="1"/>
  <c r="H17" i="3"/>
  <c r="I6" i="3"/>
  <c r="I7" i="3"/>
  <c r="I8" i="3"/>
  <c r="I9" i="3"/>
  <c r="I17" i="4" l="1"/>
  <c r="D10" i="3"/>
  <c r="A83" i="21"/>
  <c r="A63" i="21"/>
  <c r="A43" i="21"/>
  <c r="A23" i="21"/>
  <c r="I10" i="3" l="1"/>
  <c r="A2" i="4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3"/>
  <c r="I17" i="3" l="1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5" i="2"/>
  <c r="A14" i="2"/>
  <c r="A13" i="2"/>
  <c r="B15" i="2"/>
  <c r="B14" i="2"/>
  <c r="B13" i="2"/>
  <c r="D3" i="21" l="1"/>
  <c r="D23" i="21"/>
  <c r="D43" i="21"/>
  <c r="D63" i="21"/>
  <c r="D83" i="21"/>
  <c r="Z27" i="4" l="1"/>
  <c r="Z27" i="5"/>
  <c r="Z27" i="6"/>
  <c r="Z27" i="7"/>
  <c r="Z27" i="8"/>
  <c r="Z27" i="9"/>
  <c r="Z27" i="10"/>
  <c r="Z27" i="11"/>
  <c r="Z27" i="12"/>
  <c r="Z27" i="13"/>
  <c r="Z27" i="14"/>
  <c r="Z27" i="15"/>
  <c r="Z27" i="16"/>
  <c r="Z27" i="17"/>
  <c r="Z27" i="18"/>
  <c r="Z27" i="19"/>
  <c r="Z27" i="20"/>
  <c r="Z27" i="3"/>
  <c r="C101" i="21" l="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E63" i="21" l="1"/>
  <c r="E23" i="21"/>
  <c r="E43" i="21"/>
  <c r="E83" i="21"/>
  <c r="K83" i="21" l="1"/>
  <c r="K63" i="21"/>
  <c r="K43" i="21"/>
  <c r="K23" i="21"/>
  <c r="K3" i="21"/>
  <c r="A3" i="21"/>
  <c r="H17" i="6"/>
  <c r="H17" i="7"/>
  <c r="H17" i="8"/>
  <c r="H17" i="9"/>
  <c r="H17" i="10"/>
  <c r="H17" i="11"/>
  <c r="H17" i="12"/>
  <c r="H17" i="13"/>
  <c r="H17" i="14"/>
  <c r="H17" i="15"/>
  <c r="H17" i="16"/>
  <c r="H17" i="17"/>
  <c r="H17" i="18"/>
  <c r="H17" i="19"/>
  <c r="H17" i="20"/>
  <c r="H17" i="5"/>
  <c r="H17" i="2"/>
  <c r="B6" i="1"/>
  <c r="B7" i="1"/>
  <c r="B8" i="1"/>
  <c r="B5" i="1"/>
  <c r="D10" i="2"/>
  <c r="H9" i="2"/>
  <c r="I9" i="2" s="1"/>
  <c r="H8" i="2"/>
  <c r="I8" i="2" s="1"/>
  <c r="H7" i="2"/>
  <c r="I7" i="2" s="1"/>
  <c r="H6" i="2"/>
  <c r="I6" i="2" s="1"/>
  <c r="A1" i="2"/>
  <c r="A1" i="21"/>
  <c r="A1" i="3"/>
  <c r="B4" i="21" s="1"/>
  <c r="A1" i="4"/>
  <c r="B5" i="21" s="1"/>
  <c r="A1" i="5"/>
  <c r="B6" i="21" s="1"/>
  <c r="A1" i="6"/>
  <c r="B7" i="21" s="1"/>
  <c r="A1" i="7"/>
  <c r="B8" i="21" s="1"/>
  <c r="A1" i="8"/>
  <c r="B9" i="21" s="1"/>
  <c r="A1" i="9"/>
  <c r="B10" i="21" s="1"/>
  <c r="A1" i="10"/>
  <c r="B11" i="21" s="1"/>
  <c r="A1" i="11"/>
  <c r="B12" i="21" s="1"/>
  <c r="A1" i="12"/>
  <c r="B13" i="21" s="1"/>
  <c r="A1" i="13"/>
  <c r="B14" i="21" s="1"/>
  <c r="A1" i="14"/>
  <c r="B15" i="21" s="1"/>
  <c r="A1" i="15"/>
  <c r="B16" i="21" s="1"/>
  <c r="A1" i="16"/>
  <c r="B17" i="21" s="1"/>
  <c r="A1" i="17"/>
  <c r="B18" i="21" s="1"/>
  <c r="A1" i="18"/>
  <c r="B19" i="21" s="1"/>
  <c r="A1" i="19"/>
  <c r="B20" i="21" s="1"/>
  <c r="A1" i="20"/>
  <c r="B21" i="21" s="1"/>
  <c r="A1" i="1"/>
  <c r="J65" i="21" l="1"/>
  <c r="J25" i="21"/>
  <c r="J45" i="21"/>
  <c r="J85" i="21"/>
  <c r="K84" i="21"/>
  <c r="K64" i="21"/>
  <c r="K25" i="21"/>
  <c r="B100" i="21"/>
  <c r="B88" i="21"/>
  <c r="B96" i="21"/>
  <c r="B92" i="21"/>
  <c r="K85" i="21"/>
  <c r="B66" i="21"/>
  <c r="B90" i="21"/>
  <c r="B70" i="21"/>
  <c r="J84" i="21"/>
  <c r="G83" i="21" s="1"/>
  <c r="B46" i="21"/>
  <c r="B74" i="21"/>
  <c r="B87" i="21"/>
  <c r="B89" i="21"/>
  <c r="B91" i="21"/>
  <c r="B93" i="21"/>
  <c r="B95" i="21"/>
  <c r="B97" i="21"/>
  <c r="B99" i="21"/>
  <c r="B101" i="21"/>
  <c r="B86" i="21"/>
  <c r="B94" i="21"/>
  <c r="B98" i="21"/>
  <c r="B50" i="21"/>
  <c r="B78" i="21"/>
  <c r="B84" i="21"/>
  <c r="B85" i="21"/>
  <c r="K65" i="21"/>
  <c r="B72" i="21"/>
  <c r="J64" i="21"/>
  <c r="G63" i="21" s="1"/>
  <c r="B54" i="21"/>
  <c r="B67" i="21"/>
  <c r="B69" i="21"/>
  <c r="B71" i="21"/>
  <c r="B73" i="21"/>
  <c r="B75" i="21"/>
  <c r="B77" i="21"/>
  <c r="B79" i="21"/>
  <c r="B81" i="21"/>
  <c r="B68" i="21"/>
  <c r="B76" i="21"/>
  <c r="B80" i="21"/>
  <c r="B58" i="21"/>
  <c r="B64" i="21"/>
  <c r="B65" i="21"/>
  <c r="K45" i="21"/>
  <c r="K44" i="21"/>
  <c r="B48" i="21"/>
  <c r="B52" i="21"/>
  <c r="B56" i="21"/>
  <c r="B60" i="21"/>
  <c r="J44" i="21"/>
  <c r="G43" i="21" s="1"/>
  <c r="B47" i="21"/>
  <c r="B49" i="21"/>
  <c r="B51" i="21"/>
  <c r="B53" i="21"/>
  <c r="B55" i="21"/>
  <c r="B57" i="21"/>
  <c r="B59" i="21"/>
  <c r="B61" i="21"/>
  <c r="B44" i="21"/>
  <c r="B45" i="21"/>
  <c r="B32" i="21"/>
  <c r="B40" i="21"/>
  <c r="B30" i="21"/>
  <c r="B38" i="21"/>
  <c r="B28" i="21"/>
  <c r="B36" i="21"/>
  <c r="B26" i="21"/>
  <c r="B34" i="21"/>
  <c r="J24" i="21"/>
  <c r="G23" i="21" s="1"/>
  <c r="B27" i="21"/>
  <c r="B29" i="21"/>
  <c r="B31" i="21"/>
  <c r="B33" i="21"/>
  <c r="B35" i="21"/>
  <c r="B37" i="21"/>
  <c r="B39" i="21"/>
  <c r="B41" i="21"/>
  <c r="B24" i="21"/>
  <c r="B25" i="21"/>
  <c r="I5" i="21"/>
  <c r="I10" i="2"/>
  <c r="D17" i="2" s="1"/>
  <c r="C12" i="21" l="1"/>
  <c r="C21" i="21"/>
  <c r="C20" i="21"/>
  <c r="C18" i="21"/>
  <c r="C17" i="21"/>
  <c r="C16" i="21"/>
  <c r="C15" i="21"/>
  <c r="C14" i="21"/>
  <c r="C9" i="21"/>
  <c r="C7" i="21"/>
  <c r="C6" i="21"/>
  <c r="C11" i="21"/>
  <c r="C10" i="21"/>
  <c r="C8" i="21"/>
  <c r="I17" i="2"/>
  <c r="C19" i="21"/>
  <c r="C13" i="21"/>
  <c r="K24" i="21"/>
  <c r="I85" i="21"/>
  <c r="I65" i="21"/>
  <c r="I45" i="21"/>
  <c r="I25" i="21"/>
  <c r="C5" i="21"/>
  <c r="I17" i="14" l="1"/>
  <c r="I17" i="10"/>
  <c r="A17" i="2"/>
  <c r="I17" i="11"/>
  <c r="F16" i="2"/>
  <c r="F15" i="2"/>
  <c r="F13" i="2"/>
  <c r="F14" i="2"/>
  <c r="G23" i="2"/>
  <c r="I17" i="9"/>
  <c r="I17" i="15"/>
  <c r="I17" i="6"/>
  <c r="I17" i="18"/>
  <c r="C4" i="21"/>
  <c r="E3" i="21" s="1"/>
  <c r="K5" i="21" s="1"/>
  <c r="I17" i="16"/>
  <c r="I17" i="12"/>
  <c r="I17" i="19"/>
  <c r="I17" i="7"/>
  <c r="I17" i="8"/>
  <c r="I17" i="17"/>
  <c r="I17" i="5"/>
  <c r="I17" i="20"/>
  <c r="I17" i="13"/>
  <c r="K4" i="21" l="1"/>
  <c r="I13" i="2" l="1"/>
  <c r="I14" i="2"/>
  <c r="H22" i="2" s="1"/>
  <c r="I15" i="2"/>
  <c r="I16" i="2"/>
  <c r="B19" i="2"/>
  <c r="B35" i="2"/>
  <c r="A16" i="2"/>
  <c r="B16" i="2"/>
  <c r="B20" i="2"/>
  <c r="B24" i="2"/>
  <c r="B28" i="2"/>
  <c r="B32" i="2"/>
  <c r="B36" i="2"/>
  <c r="B40" i="2"/>
  <c r="B44" i="2"/>
  <c r="B48" i="2"/>
  <c r="B52" i="2"/>
  <c r="B56" i="2"/>
  <c r="B60" i="2"/>
  <c r="B27" i="2"/>
  <c r="B39" i="2"/>
  <c r="B47" i="2"/>
  <c r="B55" i="2"/>
  <c r="B63" i="2"/>
  <c r="B17" i="2"/>
  <c r="B21" i="2"/>
  <c r="B25" i="2"/>
  <c r="B29" i="2"/>
  <c r="B33" i="2"/>
  <c r="B37" i="2"/>
  <c r="B41" i="2"/>
  <c r="B45" i="2"/>
  <c r="B49" i="2"/>
  <c r="B53" i="2"/>
  <c r="B57" i="2"/>
  <c r="B61" i="2"/>
  <c r="B23" i="2"/>
  <c r="B31" i="2"/>
  <c r="B43" i="2"/>
  <c r="B51" i="2"/>
  <c r="B59" i="2"/>
  <c r="B18" i="2"/>
  <c r="B22" i="2"/>
  <c r="B26" i="2"/>
  <c r="B30" i="2"/>
  <c r="B34" i="2"/>
  <c r="B38" i="2"/>
  <c r="B42" i="2"/>
  <c r="B46" i="2"/>
  <c r="B50" i="2"/>
  <c r="B54" i="2"/>
  <c r="B58" i="2"/>
  <c r="B62" i="2"/>
  <c r="D63" i="3" l="1"/>
  <c r="D59" i="3"/>
  <c r="D55" i="3"/>
  <c r="D51" i="3"/>
  <c r="D47" i="3"/>
  <c r="D43" i="3"/>
  <c r="D39" i="3"/>
  <c r="D35" i="3"/>
  <c r="D31" i="3"/>
  <c r="D27" i="3"/>
  <c r="D23" i="3"/>
  <c r="D19" i="3"/>
  <c r="D15" i="3"/>
  <c r="D46" i="3"/>
  <c r="D30" i="3"/>
  <c r="D18" i="3"/>
  <c r="D60" i="3"/>
  <c r="D56" i="3"/>
  <c r="D52" i="3"/>
  <c r="D48" i="3"/>
  <c r="D44" i="3"/>
  <c r="D40" i="3"/>
  <c r="D36" i="3"/>
  <c r="D32" i="3"/>
  <c r="D28" i="3"/>
  <c r="D24" i="3"/>
  <c r="D20" i="3"/>
  <c r="D16" i="3"/>
  <c r="D58" i="3"/>
  <c r="D54" i="3"/>
  <c r="D42" i="3"/>
  <c r="D38" i="3"/>
  <c r="D26" i="3"/>
  <c r="D14" i="3"/>
  <c r="D61" i="3"/>
  <c r="D57" i="3"/>
  <c r="D53" i="3"/>
  <c r="D49" i="3"/>
  <c r="D45" i="3"/>
  <c r="D41" i="3"/>
  <c r="D37" i="3"/>
  <c r="D33" i="3"/>
  <c r="D29" i="3"/>
  <c r="D25" i="3"/>
  <c r="D21" i="3"/>
  <c r="D17" i="3"/>
  <c r="D13" i="3"/>
  <c r="D62" i="3"/>
  <c r="D50" i="3"/>
  <c r="D34" i="3"/>
  <c r="D22" i="3"/>
  <c r="D15" i="4"/>
  <c r="D19" i="4"/>
  <c r="D23" i="4"/>
  <c r="D27" i="4"/>
  <c r="D31" i="4"/>
  <c r="D35" i="4"/>
  <c r="D39" i="4"/>
  <c r="D43" i="4"/>
  <c r="D47" i="4"/>
  <c r="D51" i="4"/>
  <c r="D55" i="4"/>
  <c r="D59" i="4"/>
  <c r="D63" i="4"/>
  <c r="D16" i="4"/>
  <c r="D32" i="4"/>
  <c r="D56" i="4"/>
  <c r="D14" i="4"/>
  <c r="D18" i="4"/>
  <c r="D22" i="4"/>
  <c r="D26" i="4"/>
  <c r="D30" i="4"/>
  <c r="D34" i="4"/>
  <c r="D38" i="4"/>
  <c r="D42" i="4"/>
  <c r="D46" i="4"/>
  <c r="D50" i="4"/>
  <c r="D54" i="4"/>
  <c r="D58" i="4"/>
  <c r="D62" i="4"/>
  <c r="D36" i="4"/>
  <c r="D40" i="4"/>
  <c r="D44" i="4"/>
  <c r="D60" i="4"/>
  <c r="D13" i="4"/>
  <c r="D17" i="4"/>
  <c r="D21" i="4"/>
  <c r="D25" i="4"/>
  <c r="D29" i="4"/>
  <c r="D33" i="4"/>
  <c r="D37" i="4"/>
  <c r="D41" i="4"/>
  <c r="D45" i="4"/>
  <c r="D49" i="4"/>
  <c r="D53" i="4"/>
  <c r="D57" i="4"/>
  <c r="D61" i="4"/>
  <c r="D20" i="4"/>
  <c r="D24" i="4"/>
  <c r="D28" i="4"/>
  <c r="D48" i="4"/>
  <c r="D52" i="4"/>
  <c r="D15" i="5"/>
  <c r="D19" i="5"/>
  <c r="D23" i="5"/>
  <c r="D27" i="5"/>
  <c r="D31" i="5"/>
  <c r="D35" i="5"/>
  <c r="D39" i="5"/>
  <c r="D43" i="5"/>
  <c r="D47" i="5"/>
  <c r="D51" i="5"/>
  <c r="D55" i="5"/>
  <c r="D59" i="5"/>
  <c r="D63" i="5"/>
  <c r="D16" i="6"/>
  <c r="D20" i="6"/>
  <c r="D24" i="6"/>
  <c r="D28" i="6"/>
  <c r="D32" i="6"/>
  <c r="D36" i="6"/>
  <c r="D40" i="6"/>
  <c r="D44" i="6"/>
  <c r="D48" i="6"/>
  <c r="D52" i="6"/>
  <c r="D56" i="6"/>
  <c r="D60" i="6"/>
  <c r="D13" i="7"/>
  <c r="D17" i="7"/>
  <c r="D21" i="7"/>
  <c r="D14" i="5"/>
  <c r="D18" i="5"/>
  <c r="D22" i="5"/>
  <c r="D26" i="5"/>
  <c r="D30" i="5"/>
  <c r="D34" i="5"/>
  <c r="D38" i="5"/>
  <c r="D42" i="5"/>
  <c r="D46" i="5"/>
  <c r="D50" i="5"/>
  <c r="D54" i="5"/>
  <c r="D58" i="5"/>
  <c r="D62" i="5"/>
  <c r="D15" i="6"/>
  <c r="D19" i="6"/>
  <c r="D23" i="6"/>
  <c r="D27" i="6"/>
  <c r="D31" i="6"/>
  <c r="D35" i="6"/>
  <c r="D39" i="6"/>
  <c r="D43" i="6"/>
  <c r="D47" i="6"/>
  <c r="D51" i="6"/>
  <c r="D55" i="6"/>
  <c r="D59" i="6"/>
  <c r="D63" i="6"/>
  <c r="D16" i="7"/>
  <c r="D20" i="7"/>
  <c r="D13" i="5"/>
  <c r="D17" i="5"/>
  <c r="D21" i="5"/>
  <c r="D25" i="5"/>
  <c r="D29" i="5"/>
  <c r="D33" i="5"/>
  <c r="D37" i="5"/>
  <c r="D41" i="5"/>
  <c r="D45" i="5"/>
  <c r="D49" i="5"/>
  <c r="D53" i="5"/>
  <c r="D57" i="5"/>
  <c r="D61" i="5"/>
  <c r="D14" i="6"/>
  <c r="D18" i="6"/>
  <c r="D22" i="6"/>
  <c r="D26" i="6"/>
  <c r="D30" i="6"/>
  <c r="D34" i="6"/>
  <c r="D38" i="6"/>
  <c r="D42" i="6"/>
  <c r="D46" i="6"/>
  <c r="D50" i="6"/>
  <c r="D54" i="6"/>
  <c r="D58" i="6"/>
  <c r="D62" i="6"/>
  <c r="D15" i="7"/>
  <c r="D19" i="7"/>
  <c r="D23" i="7"/>
  <c r="D16" i="5"/>
  <c r="D20" i="5"/>
  <c r="D24" i="5"/>
  <c r="D28" i="5"/>
  <c r="D32" i="5"/>
  <c r="D36" i="5"/>
  <c r="D40" i="5"/>
  <c r="D44" i="5"/>
  <c r="D48" i="5"/>
  <c r="D52" i="5"/>
  <c r="D56" i="5"/>
  <c r="D60" i="5"/>
  <c r="D13" i="6"/>
  <c r="D17" i="6"/>
  <c r="D21" i="6"/>
  <c r="D25" i="6"/>
  <c r="D29" i="6"/>
  <c r="D33" i="6"/>
  <c r="D37" i="6"/>
  <c r="D41" i="6"/>
  <c r="D45" i="6"/>
  <c r="D49" i="6"/>
  <c r="D53" i="6"/>
  <c r="D57" i="6"/>
  <c r="D61" i="6"/>
  <c r="D14" i="7"/>
  <c r="D18" i="7"/>
  <c r="D22" i="7"/>
  <c r="D24" i="7"/>
  <c r="D28" i="7"/>
  <c r="D32" i="7"/>
  <c r="D36" i="7"/>
  <c r="D40" i="7"/>
  <c r="D44" i="7"/>
  <c r="D48" i="7"/>
  <c r="D52" i="7"/>
  <c r="D56" i="7"/>
  <c r="D60" i="7"/>
  <c r="D27" i="7"/>
  <c r="D31" i="7"/>
  <c r="D35" i="7"/>
  <c r="D39" i="7"/>
  <c r="D43" i="7"/>
  <c r="D47" i="7"/>
  <c r="D51" i="7"/>
  <c r="D55" i="7"/>
  <c r="D59" i="7"/>
  <c r="D63" i="7"/>
  <c r="D62" i="7"/>
  <c r="D26" i="7"/>
  <c r="D30" i="7"/>
  <c r="D34" i="7"/>
  <c r="D38" i="7"/>
  <c r="D42" i="7"/>
  <c r="D46" i="7"/>
  <c r="D50" i="7"/>
  <c r="D54" i="7"/>
  <c r="D58" i="7"/>
  <c r="D25" i="7"/>
  <c r="D29" i="7"/>
  <c r="D33" i="7"/>
  <c r="D37" i="7"/>
  <c r="D41" i="7"/>
  <c r="D45" i="7"/>
  <c r="D49" i="7"/>
  <c r="D53" i="7"/>
  <c r="D57" i="7"/>
  <c r="D61" i="7"/>
  <c r="D15" i="8"/>
  <c r="D19" i="8"/>
  <c r="D23" i="8"/>
  <c r="D27" i="8"/>
  <c r="D31" i="8"/>
  <c r="D35" i="8"/>
  <c r="D39" i="8"/>
  <c r="D43" i="8"/>
  <c r="D47" i="8"/>
  <c r="D51" i="8"/>
  <c r="D55" i="8"/>
  <c r="D59" i="8"/>
  <c r="D63" i="8"/>
  <c r="D16" i="9"/>
  <c r="D20" i="9"/>
  <c r="D24" i="9"/>
  <c r="D28" i="9"/>
  <c r="D32" i="9"/>
  <c r="D36" i="9"/>
  <c r="D40" i="9"/>
  <c r="D44" i="9"/>
  <c r="D48" i="9"/>
  <c r="D52" i="9"/>
  <c r="D56" i="9"/>
  <c r="D60" i="9"/>
  <c r="D13" i="10"/>
  <c r="D17" i="10"/>
  <c r="D21" i="10"/>
  <c r="D14" i="8"/>
  <c r="D18" i="8"/>
  <c r="D22" i="8"/>
  <c r="D26" i="8"/>
  <c r="D30" i="8"/>
  <c r="D34" i="8"/>
  <c r="D38" i="8"/>
  <c r="D42" i="8"/>
  <c r="D46" i="8"/>
  <c r="D50" i="8"/>
  <c r="D54" i="8"/>
  <c r="D58" i="8"/>
  <c r="D62" i="8"/>
  <c r="D15" i="9"/>
  <c r="D19" i="9"/>
  <c r="D23" i="9"/>
  <c r="D27" i="9"/>
  <c r="D31" i="9"/>
  <c r="D35" i="9"/>
  <c r="D39" i="9"/>
  <c r="D43" i="9"/>
  <c r="D47" i="9"/>
  <c r="D51" i="9"/>
  <c r="D55" i="9"/>
  <c r="D59" i="9"/>
  <c r="D63" i="9"/>
  <c r="D16" i="10"/>
  <c r="D20" i="10"/>
  <c r="D13" i="8"/>
  <c r="D17" i="8"/>
  <c r="D21" i="8"/>
  <c r="D25" i="8"/>
  <c r="D29" i="8"/>
  <c r="D33" i="8"/>
  <c r="D37" i="8"/>
  <c r="D41" i="8"/>
  <c r="D45" i="8"/>
  <c r="D49" i="8"/>
  <c r="D53" i="8"/>
  <c r="D57" i="8"/>
  <c r="D61" i="8"/>
  <c r="D14" i="9"/>
  <c r="D18" i="9"/>
  <c r="D22" i="9"/>
  <c r="D26" i="9"/>
  <c r="D30" i="9"/>
  <c r="D34" i="9"/>
  <c r="D38" i="9"/>
  <c r="D42" i="9"/>
  <c r="D46" i="9"/>
  <c r="D16" i="8"/>
  <c r="D20" i="8"/>
  <c r="D24" i="8"/>
  <c r="D28" i="8"/>
  <c r="D32" i="8"/>
  <c r="D36" i="8"/>
  <c r="D40" i="8"/>
  <c r="D44" i="8"/>
  <c r="D48" i="8"/>
  <c r="D52" i="8"/>
  <c r="D56" i="8"/>
  <c r="D60" i="8"/>
  <c r="D25" i="9"/>
  <c r="D41" i="9"/>
  <c r="D50" i="9"/>
  <c r="D58" i="9"/>
  <c r="D15" i="10"/>
  <c r="D23" i="10"/>
  <c r="D27" i="10"/>
  <c r="D31" i="10"/>
  <c r="D35" i="10"/>
  <c r="D39" i="10"/>
  <c r="D43" i="10"/>
  <c r="D47" i="10"/>
  <c r="D51" i="10"/>
  <c r="D55" i="10"/>
  <c r="D59" i="10"/>
  <c r="D63" i="10"/>
  <c r="D16" i="11"/>
  <c r="D20" i="11"/>
  <c r="D24" i="11"/>
  <c r="D28" i="11"/>
  <c r="D32" i="11"/>
  <c r="D36" i="11"/>
  <c r="D40" i="11"/>
  <c r="D44" i="11"/>
  <c r="D21" i="9"/>
  <c r="D37" i="9"/>
  <c r="D53" i="9"/>
  <c r="D61" i="9"/>
  <c r="D18" i="10"/>
  <c r="D26" i="10"/>
  <c r="D30" i="10"/>
  <c r="D34" i="10"/>
  <c r="D38" i="10"/>
  <c r="D42" i="10"/>
  <c r="D46" i="10"/>
  <c r="D50" i="10"/>
  <c r="D54" i="10"/>
  <c r="D58" i="10"/>
  <c r="D62" i="10"/>
  <c r="D15" i="11"/>
  <c r="D19" i="11"/>
  <c r="D23" i="11"/>
  <c r="D27" i="11"/>
  <c r="D31" i="11"/>
  <c r="D35" i="11"/>
  <c r="D39" i="11"/>
  <c r="D43" i="11"/>
  <c r="D47" i="11"/>
  <c r="D51" i="11"/>
  <c r="D55" i="11"/>
  <c r="D59" i="11"/>
  <c r="D17" i="9"/>
  <c r="D33" i="9"/>
  <c r="D54" i="9"/>
  <c r="D62" i="9"/>
  <c r="D19" i="10"/>
  <c r="D25" i="10"/>
  <c r="D29" i="10"/>
  <c r="D33" i="10"/>
  <c r="D37" i="10"/>
  <c r="D41" i="10"/>
  <c r="D45" i="10"/>
  <c r="D49" i="10"/>
  <c r="D53" i="10"/>
  <c r="D57" i="10"/>
  <c r="D61" i="10"/>
  <c r="D14" i="11"/>
  <c r="D18" i="11"/>
  <c r="D22" i="11"/>
  <c r="D26" i="11"/>
  <c r="D30" i="11"/>
  <c r="D34" i="11"/>
  <c r="D38" i="11"/>
  <c r="D42" i="11"/>
  <c r="D46" i="11"/>
  <c r="D50" i="11"/>
  <c r="D54" i="11"/>
  <c r="D58" i="11"/>
  <c r="D62" i="11"/>
  <c r="D13" i="9"/>
  <c r="D22" i="10"/>
  <c r="D28" i="10"/>
  <c r="D44" i="10"/>
  <c r="D60" i="10"/>
  <c r="D25" i="11"/>
  <c r="D41" i="11"/>
  <c r="D52" i="11"/>
  <c r="D60" i="11"/>
  <c r="D56" i="10"/>
  <c r="D14" i="10"/>
  <c r="D24" i="10"/>
  <c r="D40" i="10"/>
  <c r="D21" i="11"/>
  <c r="D37" i="11"/>
  <c r="D53" i="11"/>
  <c r="D45" i="9"/>
  <c r="D57" i="9"/>
  <c r="D36" i="10"/>
  <c r="D52" i="10"/>
  <c r="D17" i="11"/>
  <c r="D33" i="11"/>
  <c r="D48" i="11"/>
  <c r="D56" i="11"/>
  <c r="D63" i="11"/>
  <c r="D49" i="11"/>
  <c r="D29" i="9"/>
  <c r="D49" i="9"/>
  <c r="D32" i="10"/>
  <c r="D48" i="10"/>
  <c r="D13" i="11"/>
  <c r="D29" i="11"/>
  <c r="D45" i="11"/>
  <c r="D57" i="11"/>
  <c r="D61" i="11"/>
  <c r="D15" i="12"/>
  <c r="D19" i="12"/>
  <c r="D23" i="12"/>
  <c r="D27" i="12"/>
  <c r="D31" i="12"/>
  <c r="D35" i="12"/>
  <c r="D39" i="12"/>
  <c r="D43" i="12"/>
  <c r="D47" i="12"/>
  <c r="D51" i="12"/>
  <c r="D55" i="12"/>
  <c r="D59" i="12"/>
  <c r="D63" i="12"/>
  <c r="D14" i="12"/>
  <c r="D18" i="12"/>
  <c r="D22" i="12"/>
  <c r="D26" i="12"/>
  <c r="D30" i="12"/>
  <c r="D34" i="12"/>
  <c r="D38" i="12"/>
  <c r="D42" i="12"/>
  <c r="D46" i="12"/>
  <c r="D50" i="12"/>
  <c r="D54" i="12"/>
  <c r="D58" i="12"/>
  <c r="D62" i="12"/>
  <c r="D13" i="12"/>
  <c r="D17" i="12"/>
  <c r="D21" i="12"/>
  <c r="D25" i="12"/>
  <c r="D29" i="12"/>
  <c r="D33" i="12"/>
  <c r="D37" i="12"/>
  <c r="D41" i="12"/>
  <c r="D45" i="12"/>
  <c r="D49" i="12"/>
  <c r="D53" i="12"/>
  <c r="D57" i="12"/>
  <c r="D61" i="12"/>
  <c r="D16" i="12"/>
  <c r="D20" i="12"/>
  <c r="D24" i="12"/>
  <c r="D28" i="12"/>
  <c r="D32" i="12"/>
  <c r="D36" i="12"/>
  <c r="D40" i="12"/>
  <c r="D44" i="12"/>
  <c r="D48" i="12"/>
  <c r="D52" i="12"/>
  <c r="D56" i="12"/>
  <c r="D60" i="12"/>
  <c r="D15" i="13"/>
  <c r="D19" i="13"/>
  <c r="D23" i="13"/>
  <c r="D27" i="13"/>
  <c r="D31" i="13"/>
  <c r="D35" i="13"/>
  <c r="D39" i="13"/>
  <c r="D43" i="13"/>
  <c r="D47" i="13"/>
  <c r="D51" i="13"/>
  <c r="D55" i="13"/>
  <c r="D59" i="13"/>
  <c r="D63" i="13"/>
  <c r="D14" i="13"/>
  <c r="D18" i="13"/>
  <c r="D22" i="13"/>
  <c r="D26" i="13"/>
  <c r="D30" i="13"/>
  <c r="D34" i="13"/>
  <c r="D38" i="13"/>
  <c r="D42" i="13"/>
  <c r="D46" i="13"/>
  <c r="D50" i="13"/>
  <c r="D54" i="13"/>
  <c r="D58" i="13"/>
  <c r="D62" i="13"/>
  <c r="D13" i="13"/>
  <c r="D17" i="13"/>
  <c r="D21" i="13"/>
  <c r="D25" i="13"/>
  <c r="D29" i="13"/>
  <c r="D33" i="13"/>
  <c r="D37" i="13"/>
  <c r="D41" i="13"/>
  <c r="D45" i="13"/>
  <c r="D49" i="13"/>
  <c r="D53" i="13"/>
  <c r="D57" i="13"/>
  <c r="D61" i="13"/>
  <c r="D16" i="13"/>
  <c r="D20" i="13"/>
  <c r="D24" i="13"/>
  <c r="D28" i="13"/>
  <c r="D32" i="13"/>
  <c r="D36" i="13"/>
  <c r="D40" i="13"/>
  <c r="D44" i="13"/>
  <c r="D48" i="13"/>
  <c r="D52" i="13"/>
  <c r="D56" i="13"/>
  <c r="D60" i="13"/>
  <c r="D15" i="14"/>
  <c r="D19" i="14"/>
  <c r="D23" i="14"/>
  <c r="D27" i="14"/>
  <c r="D31" i="14"/>
  <c r="D35" i="14"/>
  <c r="D39" i="14"/>
  <c r="D43" i="14"/>
  <c r="D47" i="14"/>
  <c r="D51" i="14"/>
  <c r="D55" i="14"/>
  <c r="D59" i="14"/>
  <c r="D63" i="14"/>
  <c r="D16" i="14"/>
  <c r="D24" i="14"/>
  <c r="D32" i="14"/>
  <c r="D44" i="14"/>
  <c r="D56" i="14"/>
  <c r="D14" i="14"/>
  <c r="D18" i="14"/>
  <c r="D22" i="14"/>
  <c r="D26" i="14"/>
  <c r="D30" i="14"/>
  <c r="D34" i="14"/>
  <c r="D38" i="14"/>
  <c r="D42" i="14"/>
  <c r="D46" i="14"/>
  <c r="D50" i="14"/>
  <c r="D54" i="14"/>
  <c r="D58" i="14"/>
  <c r="D62" i="14"/>
  <c r="D20" i="14"/>
  <c r="D36" i="14"/>
  <c r="D40" i="14"/>
  <c r="D48" i="14"/>
  <c r="D60" i="14"/>
  <c r="D13" i="14"/>
  <c r="D17" i="14"/>
  <c r="D21" i="14"/>
  <c r="D25" i="14"/>
  <c r="D29" i="14"/>
  <c r="D33" i="14"/>
  <c r="D37" i="14"/>
  <c r="D41" i="14"/>
  <c r="D45" i="14"/>
  <c r="D49" i="14"/>
  <c r="D53" i="14"/>
  <c r="D57" i="14"/>
  <c r="D61" i="14"/>
  <c r="D28" i="14"/>
  <c r="D52" i="14"/>
  <c r="D15" i="15"/>
  <c r="D19" i="15"/>
  <c r="D23" i="15"/>
  <c r="D27" i="15"/>
  <c r="D31" i="15"/>
  <c r="D35" i="15"/>
  <c r="D39" i="15"/>
  <c r="D43" i="15"/>
  <c r="D47" i="15"/>
  <c r="D51" i="15"/>
  <c r="D55" i="15"/>
  <c r="D59" i="15"/>
  <c r="D63" i="15"/>
  <c r="D16" i="16"/>
  <c r="D20" i="16"/>
  <c r="D24" i="16"/>
  <c r="D28" i="16"/>
  <c r="D32" i="16"/>
  <c r="D36" i="16"/>
  <c r="D40" i="16"/>
  <c r="D44" i="16"/>
  <c r="D48" i="16"/>
  <c r="D52" i="16"/>
  <c r="D56" i="16"/>
  <c r="D60" i="16"/>
  <c r="D16" i="15"/>
  <c r="D36" i="15"/>
  <c r="D40" i="15"/>
  <c r="D44" i="15"/>
  <c r="D14" i="15"/>
  <c r="D18" i="15"/>
  <c r="D22" i="15"/>
  <c r="D26" i="15"/>
  <c r="D30" i="15"/>
  <c r="D34" i="15"/>
  <c r="D38" i="15"/>
  <c r="D42" i="15"/>
  <c r="D46" i="15"/>
  <c r="D50" i="15"/>
  <c r="D54" i="15"/>
  <c r="D58" i="15"/>
  <c r="D62" i="15"/>
  <c r="D15" i="16"/>
  <c r="D19" i="16"/>
  <c r="D23" i="16"/>
  <c r="D27" i="16"/>
  <c r="D31" i="16"/>
  <c r="D35" i="16"/>
  <c r="D39" i="16"/>
  <c r="D43" i="16"/>
  <c r="D47" i="16"/>
  <c r="D51" i="16"/>
  <c r="D55" i="16"/>
  <c r="D59" i="16"/>
  <c r="D63" i="16"/>
  <c r="D13" i="15"/>
  <c r="D17" i="15"/>
  <c r="D21" i="15"/>
  <c r="D25" i="15"/>
  <c r="D29" i="15"/>
  <c r="D33" i="15"/>
  <c r="D37" i="15"/>
  <c r="D41" i="15"/>
  <c r="D45" i="15"/>
  <c r="D49" i="15"/>
  <c r="D53" i="15"/>
  <c r="D57" i="15"/>
  <c r="D61" i="15"/>
  <c r="D14" i="16"/>
  <c r="D18" i="16"/>
  <c r="D22" i="16"/>
  <c r="D26" i="16"/>
  <c r="D30" i="16"/>
  <c r="D34" i="16"/>
  <c r="D38" i="16"/>
  <c r="D42" i="16"/>
  <c r="D46" i="16"/>
  <c r="D50" i="16"/>
  <c r="D54" i="16"/>
  <c r="D58" i="16"/>
  <c r="D62" i="16"/>
  <c r="D20" i="15"/>
  <c r="D24" i="15"/>
  <c r="D28" i="15"/>
  <c r="D32" i="15"/>
  <c r="D56" i="15"/>
  <c r="D21" i="16"/>
  <c r="D37" i="16"/>
  <c r="D53" i="16"/>
  <c r="D52" i="15"/>
  <c r="D17" i="16"/>
  <c r="D33" i="16"/>
  <c r="D49" i="16"/>
  <c r="D61" i="16"/>
  <c r="D25" i="16"/>
  <c r="D41" i="16"/>
  <c r="D57" i="16"/>
  <c r="D48" i="15"/>
  <c r="D13" i="16"/>
  <c r="D29" i="16"/>
  <c r="D45" i="16"/>
  <c r="D60" i="15"/>
  <c r="D15" i="17"/>
  <c r="D19" i="17"/>
  <c r="D23" i="17"/>
  <c r="D27" i="17"/>
  <c r="D31" i="17"/>
  <c r="D35" i="17"/>
  <c r="D39" i="17"/>
  <c r="D43" i="17"/>
  <c r="D47" i="17"/>
  <c r="D51" i="17"/>
  <c r="D55" i="17"/>
  <c r="D59" i="17"/>
  <c r="D63" i="17"/>
  <c r="D16" i="18"/>
  <c r="D20" i="18"/>
  <c r="D24" i="18"/>
  <c r="D28" i="18"/>
  <c r="D32" i="18"/>
  <c r="D36" i="18"/>
  <c r="D40" i="18"/>
  <c r="D44" i="18"/>
  <c r="D48" i="18"/>
  <c r="D52" i="18"/>
  <c r="D56" i="18"/>
  <c r="D60" i="18"/>
  <c r="D14" i="17"/>
  <c r="D18" i="17"/>
  <c r="D22" i="17"/>
  <c r="D26" i="17"/>
  <c r="D30" i="17"/>
  <c r="D34" i="17"/>
  <c r="D38" i="17"/>
  <c r="D42" i="17"/>
  <c r="D46" i="17"/>
  <c r="D50" i="17"/>
  <c r="D54" i="17"/>
  <c r="D58" i="17"/>
  <c r="D62" i="17"/>
  <c r="D15" i="18"/>
  <c r="D19" i="18"/>
  <c r="D23" i="18"/>
  <c r="D27" i="18"/>
  <c r="D31" i="18"/>
  <c r="D35" i="18"/>
  <c r="D39" i="18"/>
  <c r="D43" i="18"/>
  <c r="D47" i="18"/>
  <c r="D51" i="18"/>
  <c r="D55" i="18"/>
  <c r="D59" i="18"/>
  <c r="D63" i="18"/>
  <c r="D13" i="17"/>
  <c r="D17" i="17"/>
  <c r="D21" i="17"/>
  <c r="D25" i="17"/>
  <c r="D29" i="17"/>
  <c r="D33" i="17"/>
  <c r="D37" i="17"/>
  <c r="D41" i="17"/>
  <c r="D45" i="17"/>
  <c r="D49" i="17"/>
  <c r="D53" i="17"/>
  <c r="D57" i="17"/>
  <c r="D61" i="17"/>
  <c r="D14" i="18"/>
  <c r="D18" i="18"/>
  <c r="D22" i="18"/>
  <c r="D26" i="18"/>
  <c r="D30" i="18"/>
  <c r="D34" i="18"/>
  <c r="D38" i="18"/>
  <c r="D42" i="18"/>
  <c r="D46" i="18"/>
  <c r="D50" i="18"/>
  <c r="D54" i="18"/>
  <c r="D58" i="18"/>
  <c r="D16" i="17"/>
  <c r="D20" i="17"/>
  <c r="D24" i="17"/>
  <c r="D28" i="17"/>
  <c r="D32" i="17"/>
  <c r="D36" i="17"/>
  <c r="D40" i="17"/>
  <c r="D44" i="17"/>
  <c r="D48" i="17"/>
  <c r="D52" i="17"/>
  <c r="D56" i="17"/>
  <c r="D60" i="17"/>
  <c r="D13" i="18"/>
  <c r="D17" i="18"/>
  <c r="D21" i="18"/>
  <c r="D25" i="18"/>
  <c r="D29" i="18"/>
  <c r="D33" i="18"/>
  <c r="D37" i="18"/>
  <c r="D41" i="18"/>
  <c r="D45" i="18"/>
  <c r="D49" i="18"/>
  <c r="D53" i="18"/>
  <c r="D57" i="18"/>
  <c r="D61" i="18"/>
  <c r="D62" i="18"/>
  <c r="D15" i="19"/>
  <c r="D19" i="19"/>
  <c r="D23" i="19"/>
  <c r="D27" i="19"/>
  <c r="D31" i="19"/>
  <c r="D35" i="19"/>
  <c r="D39" i="19"/>
  <c r="D43" i="19"/>
  <c r="D47" i="19"/>
  <c r="D51" i="19"/>
  <c r="D55" i="19"/>
  <c r="D59" i="19"/>
  <c r="D63" i="19"/>
  <c r="D16" i="19"/>
  <c r="D24" i="19"/>
  <c r="D40" i="19"/>
  <c r="D14" i="19"/>
  <c r="D18" i="19"/>
  <c r="D22" i="19"/>
  <c r="D26" i="19"/>
  <c r="D30" i="19"/>
  <c r="D34" i="19"/>
  <c r="D38" i="19"/>
  <c r="D42" i="19"/>
  <c r="D46" i="19"/>
  <c r="D50" i="19"/>
  <c r="D54" i="19"/>
  <c r="D58" i="19"/>
  <c r="D62" i="19"/>
  <c r="D28" i="19"/>
  <c r="D32" i="19"/>
  <c r="D44" i="19"/>
  <c r="D48" i="19"/>
  <c r="D56" i="19"/>
  <c r="D13" i="19"/>
  <c r="D17" i="19"/>
  <c r="D21" i="19"/>
  <c r="D25" i="19"/>
  <c r="D29" i="19"/>
  <c r="D33" i="19"/>
  <c r="D37" i="19"/>
  <c r="D41" i="19"/>
  <c r="D45" i="19"/>
  <c r="D49" i="19"/>
  <c r="D53" i="19"/>
  <c r="D57" i="19"/>
  <c r="D61" i="19"/>
  <c r="D20" i="19"/>
  <c r="D36" i="19"/>
  <c r="D52" i="19"/>
  <c r="D60" i="19"/>
  <c r="D15" i="20"/>
  <c r="D19" i="20"/>
  <c r="D23" i="20"/>
  <c r="D27" i="20"/>
  <c r="D31" i="20"/>
  <c r="D35" i="20"/>
  <c r="D39" i="20"/>
  <c r="D43" i="20"/>
  <c r="D47" i="20"/>
  <c r="D51" i="20"/>
  <c r="D55" i="20"/>
  <c r="D59" i="20"/>
  <c r="D63" i="20"/>
  <c r="D16" i="20"/>
  <c r="D24" i="20"/>
  <c r="D28" i="20"/>
  <c r="D14" i="20"/>
  <c r="D18" i="20"/>
  <c r="D22" i="20"/>
  <c r="D26" i="20"/>
  <c r="D30" i="20"/>
  <c r="D34" i="20"/>
  <c r="D38" i="20"/>
  <c r="D42" i="20"/>
  <c r="D46" i="20"/>
  <c r="D50" i="20"/>
  <c r="D54" i="20"/>
  <c r="D58" i="20"/>
  <c r="D62" i="20"/>
  <c r="D36" i="20"/>
  <c r="D44" i="20"/>
  <c r="D52" i="20"/>
  <c r="D56" i="20"/>
  <c r="D60" i="20"/>
  <c r="D13" i="20"/>
  <c r="D17" i="20"/>
  <c r="D21" i="20"/>
  <c r="D25" i="20"/>
  <c r="D29" i="20"/>
  <c r="D33" i="20"/>
  <c r="D37" i="20"/>
  <c r="D41" i="20"/>
  <c r="D45" i="20"/>
  <c r="D49" i="20"/>
  <c r="D53" i="20"/>
  <c r="D57" i="20"/>
  <c r="D61" i="20"/>
  <c r="D20" i="20"/>
  <c r="D32" i="20"/>
  <c r="D40" i="20"/>
  <c r="D48" i="20"/>
  <c r="C4" i="1"/>
  <c r="J4" i="21" s="1"/>
  <c r="G3" i="21" s="1"/>
  <c r="H23" i="2"/>
  <c r="C25" i="3" l="1" a="1"/>
  <c r="C25" i="3" s="1"/>
  <c r="A25" i="3" s="1"/>
  <c r="C48" i="3" a="1"/>
  <c r="C48" i="3" s="1"/>
  <c r="A48" i="3" s="1"/>
  <c r="C22" i="3" a="1"/>
  <c r="C22" i="3" s="1"/>
  <c r="A22" i="3" s="1"/>
  <c r="C13" i="3" a="1"/>
  <c r="C13" i="3" s="1"/>
  <c r="C29" i="3" a="1"/>
  <c r="C29" i="3" s="1"/>
  <c r="A29" i="3" s="1"/>
  <c r="C45" i="3" a="1"/>
  <c r="C45" i="3" s="1"/>
  <c r="A45" i="3" s="1"/>
  <c r="C61" i="3" a="1"/>
  <c r="C61" i="3" s="1"/>
  <c r="A61" i="3" s="1"/>
  <c r="C42" i="3" a="1"/>
  <c r="C42" i="3" s="1"/>
  <c r="A42" i="3" s="1"/>
  <c r="C20" i="3" a="1"/>
  <c r="C20" i="3" s="1"/>
  <c r="A20" i="3" s="1"/>
  <c r="C36" i="3" a="1"/>
  <c r="C36" i="3" s="1"/>
  <c r="A36" i="3" s="1"/>
  <c r="C52" i="3" a="1"/>
  <c r="C52" i="3" s="1"/>
  <c r="A52" i="3" s="1"/>
  <c r="C30" i="3" a="1"/>
  <c r="C30" i="3" s="1"/>
  <c r="A30" i="3" s="1"/>
  <c r="C23" i="3" a="1"/>
  <c r="C23" i="3" s="1"/>
  <c r="A23" i="3" s="1"/>
  <c r="C39" i="3" a="1"/>
  <c r="C39" i="3" s="1"/>
  <c r="A39" i="3" s="1"/>
  <c r="C55" i="3" a="1"/>
  <c r="C55" i="3" s="1"/>
  <c r="A55" i="3" s="1"/>
  <c r="C41" i="3" a="1"/>
  <c r="C41" i="3" s="1"/>
  <c r="A41" i="3" s="1"/>
  <c r="C38" i="3" a="1"/>
  <c r="C38" i="3" s="1"/>
  <c r="A38" i="3" s="1"/>
  <c r="C16" i="3" a="1"/>
  <c r="C16" i="3" s="1"/>
  <c r="A16" i="3" s="1"/>
  <c r="C18" i="3" a="1"/>
  <c r="C18" i="3" s="1"/>
  <c r="A18" i="3" s="1"/>
  <c r="C35" i="3" a="1"/>
  <c r="C35" i="3" s="1"/>
  <c r="A35" i="3" s="1"/>
  <c r="C34" i="3" a="1"/>
  <c r="C34" i="3" s="1"/>
  <c r="A34" i="3" s="1"/>
  <c r="C17" i="3" a="1"/>
  <c r="C17" i="3" s="1"/>
  <c r="A17" i="3" s="1"/>
  <c r="C33" i="3" a="1"/>
  <c r="C33" i="3" s="1"/>
  <c r="A33" i="3" s="1"/>
  <c r="C49" i="3" a="1"/>
  <c r="C49" i="3" s="1"/>
  <c r="A49" i="3" s="1"/>
  <c r="C14" i="3" a="1"/>
  <c r="C14" i="3" s="1"/>
  <c r="A14" i="3" s="1"/>
  <c r="C54" i="3" a="1"/>
  <c r="C54" i="3" s="1"/>
  <c r="A54" i="3" s="1"/>
  <c r="C24" i="3" a="1"/>
  <c r="C24" i="3" s="1"/>
  <c r="A24" i="3" s="1"/>
  <c r="C40" i="3" a="1"/>
  <c r="C40" i="3" s="1"/>
  <c r="A40" i="3" s="1"/>
  <c r="C56" i="3" a="1"/>
  <c r="C56" i="3" s="1"/>
  <c r="A56" i="3" s="1"/>
  <c r="C46" i="3" a="1"/>
  <c r="C46" i="3" s="1"/>
  <c r="A46" i="3" s="1"/>
  <c r="C27" i="3" a="1"/>
  <c r="C27" i="3" s="1"/>
  <c r="A27" i="3" s="1"/>
  <c r="C43" i="3" a="1"/>
  <c r="C43" i="3" s="1"/>
  <c r="A43" i="3" s="1"/>
  <c r="C59" i="3" a="1"/>
  <c r="C59" i="3" s="1"/>
  <c r="A59" i="3" s="1"/>
  <c r="C62" i="3" a="1"/>
  <c r="C62" i="3" s="1"/>
  <c r="A62" i="3" s="1"/>
  <c r="C57" i="3" a="1"/>
  <c r="C57" i="3" s="1"/>
  <c r="A57" i="3" s="1"/>
  <c r="C32" i="3" a="1"/>
  <c r="C32" i="3" s="1"/>
  <c r="A32" i="3" s="1"/>
  <c r="C19" i="3" a="1"/>
  <c r="C19" i="3" s="1"/>
  <c r="A19" i="3" s="1"/>
  <c r="C51" i="3" a="1"/>
  <c r="C51" i="3" s="1"/>
  <c r="A51" i="3" s="1"/>
  <c r="C50" i="3" a="1"/>
  <c r="C50" i="3" s="1"/>
  <c r="A50" i="3" s="1"/>
  <c r="C21" i="3" a="1"/>
  <c r="C21" i="3" s="1"/>
  <c r="A21" i="3" s="1"/>
  <c r="C37" i="3" a="1"/>
  <c r="C37" i="3" s="1"/>
  <c r="A37" i="3" s="1"/>
  <c r="C53" i="3" a="1"/>
  <c r="C53" i="3" s="1"/>
  <c r="A53" i="3" s="1"/>
  <c r="C26" i="3" a="1"/>
  <c r="C26" i="3" s="1"/>
  <c r="A26" i="3" s="1"/>
  <c r="C58" i="3" a="1"/>
  <c r="C58" i="3" s="1"/>
  <c r="A58" i="3" s="1"/>
  <c r="C28" i="3" a="1"/>
  <c r="C28" i="3" s="1"/>
  <c r="A28" i="3" s="1"/>
  <c r="C44" i="3" a="1"/>
  <c r="C44" i="3" s="1"/>
  <c r="A44" i="3" s="1"/>
  <c r="C60" i="3" a="1"/>
  <c r="C60" i="3" s="1"/>
  <c r="A60" i="3" s="1"/>
  <c r="C15" i="3" a="1"/>
  <c r="C15" i="3" s="1"/>
  <c r="A15" i="3" s="1"/>
  <c r="C31" i="3" a="1"/>
  <c r="C31" i="3" s="1"/>
  <c r="A31" i="3" s="1"/>
  <c r="C47" i="3" a="1"/>
  <c r="C47" i="3" s="1"/>
  <c r="A47" i="3" s="1"/>
  <c r="C63" i="3" a="1"/>
  <c r="C63" i="3" s="1"/>
  <c r="A63" i="3" s="1"/>
  <c r="G23" i="3"/>
  <c r="F16" i="3"/>
  <c r="F13" i="3"/>
  <c r="F14" i="3"/>
  <c r="F15" i="3"/>
  <c r="C33" i="11" a="1"/>
  <c r="C33" i="11" s="1"/>
  <c r="C33" i="18" a="1"/>
  <c r="C33" i="18" s="1"/>
  <c r="C33" i="6" a="1"/>
  <c r="C33" i="6" s="1"/>
  <c r="A33" i="6" s="1"/>
  <c r="C33" i="4" a="1"/>
  <c r="C33" i="4" s="1"/>
  <c r="C33" i="9" a="1"/>
  <c r="C33" i="9" s="1"/>
  <c r="C33" i="16" a="1"/>
  <c r="C33" i="16" s="1"/>
  <c r="A33" i="16" s="1"/>
  <c r="C33" i="14" a="1"/>
  <c r="C33" i="14" s="1"/>
  <c r="C33" i="7" a="1"/>
  <c r="C33" i="7" s="1"/>
  <c r="A33" i="7" s="1"/>
  <c r="C61" i="7" a="1"/>
  <c r="C61" i="7" s="1"/>
  <c r="A61" i="7" s="1"/>
  <c r="C60" i="15" a="1"/>
  <c r="C60" i="15" s="1"/>
  <c r="A60" i="15" s="1"/>
  <c r="C52" i="4" a="1"/>
  <c r="C52" i="4" s="1"/>
  <c r="A52" i="4" s="1"/>
  <c r="J5" i="21"/>
  <c r="C33" i="19" a="1"/>
  <c r="C33" i="19" s="1"/>
  <c r="A33" i="19" s="1"/>
  <c r="C57" i="6" a="1"/>
  <c r="C57" i="6" s="1"/>
  <c r="A57" i="6" s="1"/>
  <c r="C60" i="5" a="1"/>
  <c r="C60" i="5" s="1"/>
  <c r="A60" i="5" s="1"/>
  <c r="C24" i="4" a="1"/>
  <c r="C24" i="4" s="1"/>
  <c r="C53" i="4" a="1"/>
  <c r="C53" i="4" s="1"/>
  <c r="A53" i="4" s="1"/>
  <c r="C37" i="4" a="1"/>
  <c r="C37" i="4" s="1"/>
  <c r="A37" i="4" s="1"/>
  <c r="C21" i="4" a="1"/>
  <c r="C21" i="4" s="1"/>
  <c r="C44" i="4" a="1"/>
  <c r="C44" i="4" s="1"/>
  <c r="A44" i="4" s="1"/>
  <c r="C58" i="4" a="1"/>
  <c r="C58" i="4" s="1"/>
  <c r="A58" i="4" s="1"/>
  <c r="C42" i="4" a="1"/>
  <c r="C42" i="4" s="1"/>
  <c r="A42" i="4" s="1"/>
  <c r="C26" i="4" a="1"/>
  <c r="C26" i="4" s="1"/>
  <c r="C56" i="4" a="1"/>
  <c r="C56" i="4" s="1"/>
  <c r="A56" i="4" s="1"/>
  <c r="C59" i="4" a="1"/>
  <c r="C59" i="4" s="1"/>
  <c r="A59" i="4" s="1"/>
  <c r="C43" i="4" a="1"/>
  <c r="C43" i="4" s="1"/>
  <c r="A43" i="4" s="1"/>
  <c r="C27" i="4" a="1"/>
  <c r="C27" i="4" s="1"/>
  <c r="C20" i="4" a="1"/>
  <c r="C20" i="4" s="1"/>
  <c r="C49" i="4" a="1"/>
  <c r="C49" i="4" s="1"/>
  <c r="A49" i="4" s="1"/>
  <c r="C17" i="4" a="1"/>
  <c r="C17" i="4" s="1"/>
  <c r="C40" i="4" a="1"/>
  <c r="C40" i="4" s="1"/>
  <c r="A40" i="4" s="1"/>
  <c r="C54" i="4" a="1"/>
  <c r="C54" i="4" s="1"/>
  <c r="A54" i="4" s="1"/>
  <c r="C38" i="4" a="1"/>
  <c r="C38" i="4" s="1"/>
  <c r="C22" i="4" a="1"/>
  <c r="C22" i="4" s="1"/>
  <c r="C32" i="4" a="1"/>
  <c r="C32" i="4" s="1"/>
  <c r="C55" i="4" a="1"/>
  <c r="C55" i="4" s="1"/>
  <c r="A55" i="4" s="1"/>
  <c r="C39" i="4" a="1"/>
  <c r="C39" i="4" s="1"/>
  <c r="A39" i="4" s="1"/>
  <c r="C23" i="4" a="1"/>
  <c r="C23" i="4" s="1"/>
  <c r="C48" i="4" a="1"/>
  <c r="C48" i="4" s="1"/>
  <c r="A48" i="4" s="1"/>
  <c r="C61" i="4" a="1"/>
  <c r="C61" i="4" s="1"/>
  <c r="A61" i="4" s="1"/>
  <c r="C45" i="4" a="1"/>
  <c r="C45" i="4" s="1"/>
  <c r="A45" i="4" s="1"/>
  <c r="C29" i="4" a="1"/>
  <c r="C29" i="4" s="1"/>
  <c r="C13" i="4" a="1"/>
  <c r="C13" i="4" s="1"/>
  <c r="F14" i="4"/>
  <c r="F13" i="4"/>
  <c r="F16" i="4"/>
  <c r="F15" i="4"/>
  <c r="C36" i="4" a="1"/>
  <c r="C36" i="4" s="1"/>
  <c r="A36" i="4" s="1"/>
  <c r="C50" i="4" a="1"/>
  <c r="C50" i="4" s="1"/>
  <c r="A50" i="4" s="1"/>
  <c r="C34" i="4" a="1"/>
  <c r="C34" i="4" s="1"/>
  <c r="A34" i="4" s="1"/>
  <c r="C18" i="4" a="1"/>
  <c r="C18" i="4" s="1"/>
  <c r="C16" i="4" a="1"/>
  <c r="C16" i="4" s="1"/>
  <c r="C51" i="4" a="1"/>
  <c r="C51" i="4" s="1"/>
  <c r="A51" i="4" s="1"/>
  <c r="C35" i="4" a="1"/>
  <c r="C35" i="4" s="1"/>
  <c r="A35" i="4" s="1"/>
  <c r="C19" i="4" a="1"/>
  <c r="C19" i="4" s="1"/>
  <c r="C28" i="4" a="1"/>
  <c r="C28" i="4" s="1"/>
  <c r="C57" i="4" a="1"/>
  <c r="C57" i="4" s="1"/>
  <c r="A57" i="4" s="1"/>
  <c r="C41" i="4" a="1"/>
  <c r="C41" i="4" s="1"/>
  <c r="A41" i="4" s="1"/>
  <c r="C25" i="4" a="1"/>
  <c r="C25" i="4" s="1"/>
  <c r="C60" i="4" a="1"/>
  <c r="C60" i="4" s="1"/>
  <c r="A60" i="4" s="1"/>
  <c r="C62" i="4" a="1"/>
  <c r="C62" i="4" s="1"/>
  <c r="A62" i="4" s="1"/>
  <c r="C46" i="4" a="1"/>
  <c r="C46" i="4" s="1"/>
  <c r="A46" i="4" s="1"/>
  <c r="C30" i="4" a="1"/>
  <c r="C30" i="4" s="1"/>
  <c r="C14" i="4" a="1"/>
  <c r="C14" i="4" s="1"/>
  <c r="C63" i="4" a="1"/>
  <c r="C63" i="4" s="1"/>
  <c r="A63" i="4" s="1"/>
  <c r="C47" i="4" a="1"/>
  <c r="C47" i="4" s="1"/>
  <c r="A47" i="4" s="1"/>
  <c r="C31" i="4" a="1"/>
  <c r="C31" i="4" s="1"/>
  <c r="C15" i="4" a="1"/>
  <c r="C15" i="4" s="1"/>
  <c r="C60" i="12" a="1"/>
  <c r="C60" i="12" s="1"/>
  <c r="A60" i="12" s="1"/>
  <c r="C57" i="11" a="1"/>
  <c r="C57" i="11" s="1"/>
  <c r="A57" i="11" s="1"/>
  <c r="C48" i="10" a="1"/>
  <c r="C48" i="10" s="1"/>
  <c r="A48" i="10" s="1"/>
  <c r="C48" i="8" a="1"/>
  <c r="C48" i="8" s="1"/>
  <c r="A48" i="8" s="1"/>
  <c r="C57" i="7" a="1"/>
  <c r="C57" i="7" s="1"/>
  <c r="A57" i="7" s="1"/>
  <c r="C41" i="7" a="1"/>
  <c r="C41" i="7" s="1"/>
  <c r="A41" i="7" s="1"/>
  <c r="C25" i="7" a="1"/>
  <c r="C25" i="7" s="1"/>
  <c r="A25" i="7" s="1"/>
  <c r="C46" i="7" a="1"/>
  <c r="C46" i="7" s="1"/>
  <c r="A46" i="7" s="1"/>
  <c r="C30" i="7" a="1"/>
  <c r="C30" i="7" s="1"/>
  <c r="A30" i="7" s="1"/>
  <c r="C59" i="7" a="1"/>
  <c r="C59" i="7" s="1"/>
  <c r="A59" i="7" s="1"/>
  <c r="C43" i="7" a="1"/>
  <c r="C43" i="7" s="1"/>
  <c r="A43" i="7" s="1"/>
  <c r="C27" i="7" a="1"/>
  <c r="C27" i="7" s="1"/>
  <c r="A27" i="7" s="1"/>
  <c r="C48" i="7" a="1"/>
  <c r="C48" i="7" s="1"/>
  <c r="A48" i="7" s="1"/>
  <c r="C32" i="7" a="1"/>
  <c r="C32" i="7" s="1"/>
  <c r="A32" i="7" s="1"/>
  <c r="C18" i="7" a="1"/>
  <c r="C18" i="7" s="1"/>
  <c r="A18" i="7" s="1"/>
  <c r="C53" i="6" a="1"/>
  <c r="C53" i="6" s="1"/>
  <c r="A53" i="6" s="1"/>
  <c r="C37" i="6" a="1"/>
  <c r="C37" i="6" s="1"/>
  <c r="A37" i="6" s="1"/>
  <c r="C21" i="6" a="1"/>
  <c r="C21" i="6" s="1"/>
  <c r="A21" i="6" s="1"/>
  <c r="C56" i="5" a="1"/>
  <c r="C56" i="5" s="1"/>
  <c r="A56" i="5" s="1"/>
  <c r="C40" i="5" a="1"/>
  <c r="C40" i="5" s="1"/>
  <c r="A40" i="5" s="1"/>
  <c r="C24" i="5" a="1"/>
  <c r="C24" i="5" s="1"/>
  <c r="A24" i="5" s="1"/>
  <c r="C19" i="7" a="1"/>
  <c r="C19" i="7" s="1"/>
  <c r="A19" i="7" s="1"/>
  <c r="C54" i="6" a="1"/>
  <c r="C54" i="6" s="1"/>
  <c r="A54" i="6" s="1"/>
  <c r="C38" i="6" a="1"/>
  <c r="C38" i="6" s="1"/>
  <c r="A38" i="6" s="1"/>
  <c r="C22" i="6" a="1"/>
  <c r="C22" i="6" s="1"/>
  <c r="A22" i="6" s="1"/>
  <c r="C57" i="5" a="1"/>
  <c r="C57" i="5" s="1"/>
  <c r="A57" i="5" s="1"/>
  <c r="C41" i="5" a="1"/>
  <c r="C41" i="5" s="1"/>
  <c r="A41" i="5" s="1"/>
  <c r="C25" i="5" a="1"/>
  <c r="C25" i="5" s="1"/>
  <c r="A25" i="5" s="1"/>
  <c r="C20" i="7" a="1"/>
  <c r="C20" i="7" s="1"/>
  <c r="A20" i="7" s="1"/>
  <c r="C55" i="6" a="1"/>
  <c r="C55" i="6" s="1"/>
  <c r="A55" i="6" s="1"/>
  <c r="C39" i="6" a="1"/>
  <c r="C39" i="6" s="1"/>
  <c r="A39" i="6" s="1"/>
  <c r="C23" i="6" a="1"/>
  <c r="C23" i="6" s="1"/>
  <c r="A23" i="6" s="1"/>
  <c r="C58" i="5" a="1"/>
  <c r="C58" i="5" s="1"/>
  <c r="A58" i="5" s="1"/>
  <c r="C42" i="5" a="1"/>
  <c r="C42" i="5" s="1"/>
  <c r="A42" i="5" s="1"/>
  <c r="C26" i="5" a="1"/>
  <c r="C26" i="5" s="1"/>
  <c r="A26" i="5" s="1"/>
  <c r="C21" i="7" a="1"/>
  <c r="C21" i="7" s="1"/>
  <c r="A21" i="7" s="1"/>
  <c r="C56" i="6" a="1"/>
  <c r="C56" i="6" s="1"/>
  <c r="A56" i="6" s="1"/>
  <c r="C40" i="6" a="1"/>
  <c r="C40" i="6" s="1"/>
  <c r="A40" i="6" s="1"/>
  <c r="C24" i="6" a="1"/>
  <c r="C24" i="6" s="1"/>
  <c r="A24" i="6" s="1"/>
  <c r="C59" i="5" a="1"/>
  <c r="C59" i="5" s="1"/>
  <c r="A59" i="5" s="1"/>
  <c r="C43" i="5" a="1"/>
  <c r="C43" i="5" s="1"/>
  <c r="A43" i="5" s="1"/>
  <c r="C27" i="5" a="1"/>
  <c r="C27" i="5" s="1"/>
  <c r="A27" i="5" s="1"/>
  <c r="C53" i="7" a="1"/>
  <c r="C53" i="7" s="1"/>
  <c r="A53" i="7" s="1"/>
  <c r="C37" i="7" a="1"/>
  <c r="C37" i="7" s="1"/>
  <c r="A37" i="7" s="1"/>
  <c r="C58" i="7" a="1"/>
  <c r="C58" i="7" s="1"/>
  <c r="A58" i="7" s="1"/>
  <c r="C42" i="7" a="1"/>
  <c r="C42" i="7" s="1"/>
  <c r="A42" i="7" s="1"/>
  <c r="C26" i="7" a="1"/>
  <c r="C26" i="7" s="1"/>
  <c r="A26" i="7" s="1"/>
  <c r="C55" i="7" a="1"/>
  <c r="C55" i="7" s="1"/>
  <c r="A55" i="7" s="1"/>
  <c r="C39" i="7" a="1"/>
  <c r="C39" i="7" s="1"/>
  <c r="A39" i="7" s="1"/>
  <c r="C60" i="7" a="1"/>
  <c r="C60" i="7" s="1"/>
  <c r="A60" i="7" s="1"/>
  <c r="C44" i="7" a="1"/>
  <c r="C44" i="7" s="1"/>
  <c r="A44" i="7" s="1"/>
  <c r="C28" i="7" a="1"/>
  <c r="C28" i="7" s="1"/>
  <c r="A28" i="7" s="1"/>
  <c r="C14" i="7" a="1"/>
  <c r="C14" i="7" s="1"/>
  <c r="A14" i="7" s="1"/>
  <c r="C49" i="6" a="1"/>
  <c r="C49" i="6" s="1"/>
  <c r="A49" i="6" s="1"/>
  <c r="C17" i="6" a="1"/>
  <c r="C17" i="6" s="1"/>
  <c r="A17" i="6" s="1"/>
  <c r="C52" i="5" a="1"/>
  <c r="C52" i="5" s="1"/>
  <c r="A52" i="5" s="1"/>
  <c r="C36" i="5" a="1"/>
  <c r="C36" i="5" s="1"/>
  <c r="A36" i="5" s="1"/>
  <c r="C20" i="5" a="1"/>
  <c r="C20" i="5" s="1"/>
  <c r="A20" i="5" s="1"/>
  <c r="C15" i="7" a="1"/>
  <c r="C15" i="7" s="1"/>
  <c r="A15" i="7" s="1"/>
  <c r="C50" i="6" a="1"/>
  <c r="C50" i="6" s="1"/>
  <c r="A50" i="6" s="1"/>
  <c r="C34" i="6" a="1"/>
  <c r="C34" i="6" s="1"/>
  <c r="A34" i="6" s="1"/>
  <c r="C18" i="6" a="1"/>
  <c r="C18" i="6" s="1"/>
  <c r="A18" i="6" s="1"/>
  <c r="C53" i="5" a="1"/>
  <c r="C53" i="5" s="1"/>
  <c r="A53" i="5" s="1"/>
  <c r="C37" i="5" a="1"/>
  <c r="C37" i="5" s="1"/>
  <c r="A37" i="5" s="1"/>
  <c r="C21" i="5" a="1"/>
  <c r="C21" i="5" s="1"/>
  <c r="A21" i="5" s="1"/>
  <c r="C16" i="7" a="1"/>
  <c r="C16" i="7" s="1"/>
  <c r="A16" i="7" s="1"/>
  <c r="C51" i="6" a="1"/>
  <c r="C51" i="6" s="1"/>
  <c r="A51" i="6" s="1"/>
  <c r="C35" i="6" a="1"/>
  <c r="C35" i="6" s="1"/>
  <c r="A35" i="6" s="1"/>
  <c r="C19" i="6" a="1"/>
  <c r="C19" i="6" s="1"/>
  <c r="A19" i="6" s="1"/>
  <c r="C54" i="5" a="1"/>
  <c r="C54" i="5" s="1"/>
  <c r="A54" i="5" s="1"/>
  <c r="C38" i="5" a="1"/>
  <c r="C38" i="5" s="1"/>
  <c r="A38" i="5" s="1"/>
  <c r="C22" i="5" a="1"/>
  <c r="C22" i="5" s="1"/>
  <c r="A22" i="5" s="1"/>
  <c r="C17" i="7" a="1"/>
  <c r="C17" i="7" s="1"/>
  <c r="A17" i="7" s="1"/>
  <c r="C52" i="6" a="1"/>
  <c r="C52" i="6" s="1"/>
  <c r="A52" i="6" s="1"/>
  <c r="C36" i="6" a="1"/>
  <c r="C36" i="6" s="1"/>
  <c r="A36" i="6" s="1"/>
  <c r="C20" i="6" a="1"/>
  <c r="C20" i="6" s="1"/>
  <c r="A20" i="6" s="1"/>
  <c r="C55" i="5" a="1"/>
  <c r="C55" i="5" s="1"/>
  <c r="A55" i="5" s="1"/>
  <c r="C39" i="5" a="1"/>
  <c r="C39" i="5" s="1"/>
  <c r="A39" i="5" s="1"/>
  <c r="C23" i="5" a="1"/>
  <c r="C23" i="5" s="1"/>
  <c r="A23" i="5" s="1"/>
  <c r="C49" i="9" a="1"/>
  <c r="C49" i="9" s="1"/>
  <c r="A49" i="9" s="1"/>
  <c r="C49" i="7" a="1"/>
  <c r="C49" i="7" s="1"/>
  <c r="A49" i="7" s="1"/>
  <c r="C54" i="7" a="1"/>
  <c r="C54" i="7" s="1"/>
  <c r="A54" i="7" s="1"/>
  <c r="C38" i="7" a="1"/>
  <c r="C38" i="7" s="1"/>
  <c r="A38" i="7" s="1"/>
  <c r="C62" i="7" a="1"/>
  <c r="C62" i="7" s="1"/>
  <c r="A62" i="7" s="1"/>
  <c r="C51" i="7" a="1"/>
  <c r="C51" i="7" s="1"/>
  <c r="A51" i="7" s="1"/>
  <c r="C35" i="7" a="1"/>
  <c r="C35" i="7" s="1"/>
  <c r="A35" i="7" s="1"/>
  <c r="C56" i="7" a="1"/>
  <c r="C56" i="7" s="1"/>
  <c r="A56" i="7" s="1"/>
  <c r="C40" i="7" a="1"/>
  <c r="C40" i="7" s="1"/>
  <c r="A40" i="7" s="1"/>
  <c r="C24" i="7" a="1"/>
  <c r="C24" i="7" s="1"/>
  <c r="A24" i="7" s="1"/>
  <c r="C61" i="6" a="1"/>
  <c r="C61" i="6" s="1"/>
  <c r="A61" i="6" s="1"/>
  <c r="C45" i="6" a="1"/>
  <c r="C45" i="6" s="1"/>
  <c r="A45" i="6" s="1"/>
  <c r="C29" i="6" a="1"/>
  <c r="C29" i="6" s="1"/>
  <c r="A29" i="6" s="1"/>
  <c r="C13" i="6" a="1"/>
  <c r="C13" i="6" s="1"/>
  <c r="C48" i="5" a="1"/>
  <c r="C48" i="5" s="1"/>
  <c r="A48" i="5" s="1"/>
  <c r="C32" i="5" a="1"/>
  <c r="C32" i="5" s="1"/>
  <c r="A32" i="5" s="1"/>
  <c r="C16" i="5" a="1"/>
  <c r="C16" i="5" s="1"/>
  <c r="A16" i="5" s="1"/>
  <c r="C62" i="6" a="1"/>
  <c r="C62" i="6" s="1"/>
  <c r="A62" i="6" s="1"/>
  <c r="C46" i="6" a="1"/>
  <c r="C46" i="6" s="1"/>
  <c r="A46" i="6" s="1"/>
  <c r="C30" i="6" a="1"/>
  <c r="C30" i="6" s="1"/>
  <c r="A30" i="6" s="1"/>
  <c r="C14" i="6" a="1"/>
  <c r="C14" i="6" s="1"/>
  <c r="A14" i="6" s="1"/>
  <c r="C49" i="5" a="1"/>
  <c r="C49" i="5" s="1"/>
  <c r="A49" i="5" s="1"/>
  <c r="C33" i="5" a="1"/>
  <c r="C33" i="5" s="1"/>
  <c r="C17" i="5" a="1"/>
  <c r="C17" i="5" s="1"/>
  <c r="A17" i="5" s="1"/>
  <c r="C63" i="6" a="1"/>
  <c r="C63" i="6" s="1"/>
  <c r="A63" i="6" s="1"/>
  <c r="C47" i="6" a="1"/>
  <c r="C47" i="6" s="1"/>
  <c r="A47" i="6" s="1"/>
  <c r="C31" i="6" a="1"/>
  <c r="C31" i="6" s="1"/>
  <c r="A31" i="6" s="1"/>
  <c r="C15" i="6" a="1"/>
  <c r="C15" i="6" s="1"/>
  <c r="A15" i="6" s="1"/>
  <c r="C50" i="5" a="1"/>
  <c r="C50" i="5" s="1"/>
  <c r="A50" i="5" s="1"/>
  <c r="C34" i="5" a="1"/>
  <c r="C34" i="5" s="1"/>
  <c r="A34" i="5" s="1"/>
  <c r="C18" i="5" a="1"/>
  <c r="C18" i="5" s="1"/>
  <c r="A18" i="5" s="1"/>
  <c r="C13" i="7" a="1"/>
  <c r="C13" i="7" s="1"/>
  <c r="C48" i="6" a="1"/>
  <c r="C48" i="6" s="1"/>
  <c r="A48" i="6" s="1"/>
  <c r="C32" i="6" a="1"/>
  <c r="C32" i="6" s="1"/>
  <c r="A32" i="6" s="1"/>
  <c r="C16" i="6" a="1"/>
  <c r="C16" i="6" s="1"/>
  <c r="A16" i="6" s="1"/>
  <c r="C51" i="5" a="1"/>
  <c r="C51" i="5" s="1"/>
  <c r="A51" i="5" s="1"/>
  <c r="C35" i="5" a="1"/>
  <c r="C35" i="5" s="1"/>
  <c r="A35" i="5" s="1"/>
  <c r="C19" i="5" a="1"/>
  <c r="C19" i="5" s="1"/>
  <c r="A19" i="5" s="1"/>
  <c r="C45" i="7" a="1"/>
  <c r="C45" i="7" s="1"/>
  <c r="A45" i="7" s="1"/>
  <c r="C29" i="7" a="1"/>
  <c r="C29" i="7" s="1"/>
  <c r="A29" i="7" s="1"/>
  <c r="C50" i="7" a="1"/>
  <c r="C50" i="7" s="1"/>
  <c r="A50" i="7" s="1"/>
  <c r="C34" i="7" a="1"/>
  <c r="C34" i="7" s="1"/>
  <c r="A34" i="7" s="1"/>
  <c r="C63" i="7" a="1"/>
  <c r="C63" i="7" s="1"/>
  <c r="A63" i="7" s="1"/>
  <c r="C47" i="7" a="1"/>
  <c r="C47" i="7" s="1"/>
  <c r="A47" i="7" s="1"/>
  <c r="C31" i="7" a="1"/>
  <c r="C31" i="7" s="1"/>
  <c r="A31" i="7" s="1"/>
  <c r="C52" i="7" a="1"/>
  <c r="C52" i="7" s="1"/>
  <c r="A52" i="7" s="1"/>
  <c r="C36" i="7" a="1"/>
  <c r="C36" i="7" s="1"/>
  <c r="A36" i="7" s="1"/>
  <c r="C22" i="7" a="1"/>
  <c r="C22" i="7" s="1"/>
  <c r="A22" i="7" s="1"/>
  <c r="C41" i="6" a="1"/>
  <c r="C41" i="6" s="1"/>
  <c r="A41" i="6" s="1"/>
  <c r="C25" i="6" a="1"/>
  <c r="C25" i="6" s="1"/>
  <c r="A25" i="6" s="1"/>
  <c r="C44" i="5" a="1"/>
  <c r="C44" i="5" s="1"/>
  <c r="A44" i="5" s="1"/>
  <c r="C28" i="5" a="1"/>
  <c r="C28" i="5" s="1"/>
  <c r="A28" i="5" s="1"/>
  <c r="C23" i="7" a="1"/>
  <c r="C23" i="7" s="1"/>
  <c r="A23" i="7" s="1"/>
  <c r="C58" i="6" a="1"/>
  <c r="C58" i="6" s="1"/>
  <c r="A58" i="6" s="1"/>
  <c r="C42" i="6" a="1"/>
  <c r="C42" i="6" s="1"/>
  <c r="A42" i="6" s="1"/>
  <c r="C26" i="6" a="1"/>
  <c r="C26" i="6" s="1"/>
  <c r="A26" i="6" s="1"/>
  <c r="C61" i="5" a="1"/>
  <c r="C61" i="5" s="1"/>
  <c r="A61" i="5" s="1"/>
  <c r="C45" i="5" a="1"/>
  <c r="C45" i="5" s="1"/>
  <c r="A45" i="5" s="1"/>
  <c r="C29" i="5" a="1"/>
  <c r="C29" i="5" s="1"/>
  <c r="A29" i="5" s="1"/>
  <c r="C13" i="5" a="1"/>
  <c r="C13" i="5" s="1"/>
  <c r="C59" i="6" a="1"/>
  <c r="C59" i="6" s="1"/>
  <c r="A59" i="6" s="1"/>
  <c r="C43" i="6" a="1"/>
  <c r="C43" i="6" s="1"/>
  <c r="A43" i="6" s="1"/>
  <c r="C27" i="6" a="1"/>
  <c r="C27" i="6" s="1"/>
  <c r="A27" i="6" s="1"/>
  <c r="C62" i="5" a="1"/>
  <c r="C62" i="5" s="1"/>
  <c r="A62" i="5" s="1"/>
  <c r="C46" i="5" a="1"/>
  <c r="C46" i="5" s="1"/>
  <c r="A46" i="5" s="1"/>
  <c r="C30" i="5" a="1"/>
  <c r="C30" i="5" s="1"/>
  <c r="A30" i="5" s="1"/>
  <c r="C14" i="5" a="1"/>
  <c r="C14" i="5" s="1"/>
  <c r="A14" i="5" s="1"/>
  <c r="C60" i="6" a="1"/>
  <c r="C60" i="6" s="1"/>
  <c r="A60" i="6" s="1"/>
  <c r="C44" i="6" a="1"/>
  <c r="C44" i="6" s="1"/>
  <c r="A44" i="6" s="1"/>
  <c r="C28" i="6" a="1"/>
  <c r="C28" i="6" s="1"/>
  <c r="A28" i="6" s="1"/>
  <c r="C63" i="5" a="1"/>
  <c r="C63" i="5" s="1"/>
  <c r="A63" i="5" s="1"/>
  <c r="C47" i="5" a="1"/>
  <c r="C47" i="5" s="1"/>
  <c r="A47" i="5" s="1"/>
  <c r="C31" i="5" a="1"/>
  <c r="C31" i="5" s="1"/>
  <c r="A31" i="5" s="1"/>
  <c r="C15" i="5" a="1"/>
  <c r="C15" i="5" s="1"/>
  <c r="A15" i="5" s="1"/>
  <c r="C61" i="11" a="1"/>
  <c r="C61" i="11" s="1"/>
  <c r="A61" i="11" s="1"/>
  <c r="C13" i="11" a="1"/>
  <c r="C13" i="11" s="1"/>
  <c r="C29" i="9" a="1"/>
  <c r="C29" i="9" s="1"/>
  <c r="A29" i="9" s="1"/>
  <c r="C48" i="11" a="1"/>
  <c r="C48" i="11" s="1"/>
  <c r="A48" i="11" s="1"/>
  <c r="C36" i="10" a="1"/>
  <c r="C36" i="10" s="1"/>
  <c r="A36" i="10" s="1"/>
  <c r="C37" i="11" a="1"/>
  <c r="C37" i="11" s="1"/>
  <c r="A37" i="11" s="1"/>
  <c r="C14" i="10" a="1"/>
  <c r="C14" i="10" s="1"/>
  <c r="A14" i="10" s="1"/>
  <c r="C41" i="11" a="1"/>
  <c r="C41" i="11" s="1"/>
  <c r="A41" i="11" s="1"/>
  <c r="C28" i="10" a="1"/>
  <c r="C28" i="10" s="1"/>
  <c r="A28" i="10" s="1"/>
  <c r="C58" i="11" a="1"/>
  <c r="C58" i="11" s="1"/>
  <c r="A58" i="11" s="1"/>
  <c r="C42" i="11" a="1"/>
  <c r="C42" i="11" s="1"/>
  <c r="A42" i="11" s="1"/>
  <c r="C26" i="11" a="1"/>
  <c r="C26" i="11" s="1"/>
  <c r="A26" i="11" s="1"/>
  <c r="C61" i="10" a="1"/>
  <c r="C61" i="10" s="1"/>
  <c r="A61" i="10" s="1"/>
  <c r="C45" i="10" a="1"/>
  <c r="C45" i="10" s="1"/>
  <c r="A45" i="10" s="1"/>
  <c r="C29" i="10" a="1"/>
  <c r="C29" i="10" s="1"/>
  <c r="A29" i="10" s="1"/>
  <c r="C54" i="9" a="1"/>
  <c r="C54" i="9" s="1"/>
  <c r="A54" i="9" s="1"/>
  <c r="C55" i="11" a="1"/>
  <c r="C55" i="11" s="1"/>
  <c r="A55" i="11" s="1"/>
  <c r="C39" i="11" a="1"/>
  <c r="C39" i="11" s="1"/>
  <c r="A39" i="11" s="1"/>
  <c r="C23" i="11" a="1"/>
  <c r="C23" i="11" s="1"/>
  <c r="A23" i="11" s="1"/>
  <c r="C58" i="10" a="1"/>
  <c r="C58" i="10" s="1"/>
  <c r="A58" i="10" s="1"/>
  <c r="C42" i="10" a="1"/>
  <c r="C42" i="10" s="1"/>
  <c r="A42" i="10" s="1"/>
  <c r="C26" i="10" a="1"/>
  <c r="C26" i="10" s="1"/>
  <c r="A26" i="10" s="1"/>
  <c r="C37" i="9" a="1"/>
  <c r="C37" i="9" s="1"/>
  <c r="A37" i="9" s="1"/>
  <c r="C36" i="11" a="1"/>
  <c r="C36" i="11" s="1"/>
  <c r="A36" i="11" s="1"/>
  <c r="C20" i="11" a="1"/>
  <c r="C20" i="11" s="1"/>
  <c r="A20" i="11" s="1"/>
  <c r="C55" i="10" a="1"/>
  <c r="C55" i="10" s="1"/>
  <c r="A55" i="10" s="1"/>
  <c r="C39" i="10" a="1"/>
  <c r="C39" i="10" s="1"/>
  <c r="A39" i="10" s="1"/>
  <c r="C23" i="10" a="1"/>
  <c r="C23" i="10" s="1"/>
  <c r="A23" i="10" s="1"/>
  <c r="C41" i="9" a="1"/>
  <c r="C41" i="9" s="1"/>
  <c r="A41" i="9" s="1"/>
  <c r="C52" i="8" a="1"/>
  <c r="C52" i="8" s="1"/>
  <c r="A52" i="8" s="1"/>
  <c r="C36" i="8" a="1"/>
  <c r="C36" i="8" s="1"/>
  <c r="A36" i="8" s="1"/>
  <c r="C20" i="8" a="1"/>
  <c r="C20" i="8" s="1"/>
  <c r="A20" i="8" s="1"/>
  <c r="C38" i="9" a="1"/>
  <c r="C38" i="9" s="1"/>
  <c r="A38" i="9" s="1"/>
  <c r="C22" i="9" a="1"/>
  <c r="C22" i="9" s="1"/>
  <c r="A22" i="9" s="1"/>
  <c r="C57" i="8" a="1"/>
  <c r="C57" i="8" s="1"/>
  <c r="A57" i="8" s="1"/>
  <c r="C41" i="8" a="1"/>
  <c r="C41" i="8" s="1"/>
  <c r="A41" i="8" s="1"/>
  <c r="C25" i="8" a="1"/>
  <c r="C25" i="8" s="1"/>
  <c r="A25" i="8" s="1"/>
  <c r="C20" i="10" a="1"/>
  <c r="C20" i="10" s="1"/>
  <c r="A20" i="10" s="1"/>
  <c r="C55" i="9" a="1"/>
  <c r="C55" i="9" s="1"/>
  <c r="A55" i="9" s="1"/>
  <c r="C39" i="9" a="1"/>
  <c r="C39" i="9" s="1"/>
  <c r="A39" i="9" s="1"/>
  <c r="C23" i="9" a="1"/>
  <c r="C23" i="9" s="1"/>
  <c r="A23" i="9" s="1"/>
  <c r="C58" i="8" a="1"/>
  <c r="C58" i="8" s="1"/>
  <c r="A58" i="8" s="1"/>
  <c r="C42" i="8" a="1"/>
  <c r="C42" i="8" s="1"/>
  <c r="A42" i="8" s="1"/>
  <c r="C26" i="8" a="1"/>
  <c r="C26" i="8" s="1"/>
  <c r="A26" i="8" s="1"/>
  <c r="C21" i="10" a="1"/>
  <c r="C21" i="10" s="1"/>
  <c r="A21" i="10" s="1"/>
  <c r="C56" i="9" a="1"/>
  <c r="C56" i="9" s="1"/>
  <c r="A56" i="9" s="1"/>
  <c r="C40" i="9" a="1"/>
  <c r="C40" i="9" s="1"/>
  <c r="A40" i="9" s="1"/>
  <c r="C24" i="9" a="1"/>
  <c r="C24" i="9" s="1"/>
  <c r="A24" i="9" s="1"/>
  <c r="C59" i="8" a="1"/>
  <c r="C59" i="8" s="1"/>
  <c r="A59" i="8" s="1"/>
  <c r="C43" i="8" a="1"/>
  <c r="C43" i="8" s="1"/>
  <c r="A43" i="8" s="1"/>
  <c r="C27" i="8" a="1"/>
  <c r="C27" i="8" s="1"/>
  <c r="A27" i="8" s="1"/>
  <c r="C49" i="11" a="1"/>
  <c r="C49" i="11" s="1"/>
  <c r="A49" i="11" s="1"/>
  <c r="C57" i="9" a="1"/>
  <c r="C57" i="9" s="1"/>
  <c r="A57" i="9" s="1"/>
  <c r="C21" i="11" a="1"/>
  <c r="C21" i="11" s="1"/>
  <c r="A21" i="11" s="1"/>
  <c r="C56" i="10" a="1"/>
  <c r="C56" i="10" s="1"/>
  <c r="A56" i="10" s="1"/>
  <c r="C25" i="11" a="1"/>
  <c r="C25" i="11" s="1"/>
  <c r="A25" i="11" s="1"/>
  <c r="C22" i="10" a="1"/>
  <c r="C22" i="10" s="1"/>
  <c r="A22" i="10" s="1"/>
  <c r="C54" i="11" a="1"/>
  <c r="C54" i="11" s="1"/>
  <c r="A54" i="11" s="1"/>
  <c r="C38" i="11" a="1"/>
  <c r="C38" i="11" s="1"/>
  <c r="A38" i="11" s="1"/>
  <c r="C22" i="11" a="1"/>
  <c r="C22" i="11" s="1"/>
  <c r="A22" i="11" s="1"/>
  <c r="C57" i="10" a="1"/>
  <c r="C57" i="10" s="1"/>
  <c r="A57" i="10" s="1"/>
  <c r="C41" i="10" a="1"/>
  <c r="C41" i="10" s="1"/>
  <c r="A41" i="10" s="1"/>
  <c r="C25" i="10" a="1"/>
  <c r="C25" i="10" s="1"/>
  <c r="A25" i="10" s="1"/>
  <c r="C51" i="11" a="1"/>
  <c r="C51" i="11" s="1"/>
  <c r="A51" i="11" s="1"/>
  <c r="C35" i="11" a="1"/>
  <c r="C35" i="11" s="1"/>
  <c r="A35" i="11" s="1"/>
  <c r="C19" i="11" a="1"/>
  <c r="C19" i="11" s="1"/>
  <c r="A19" i="11" s="1"/>
  <c r="C54" i="10" a="1"/>
  <c r="C54" i="10" s="1"/>
  <c r="A54" i="10" s="1"/>
  <c r="C38" i="10" a="1"/>
  <c r="C38" i="10" s="1"/>
  <c r="A38" i="10" s="1"/>
  <c r="C18" i="10" a="1"/>
  <c r="C18" i="10" s="1"/>
  <c r="A18" i="10" s="1"/>
  <c r="C21" i="9" a="1"/>
  <c r="C21" i="9" s="1"/>
  <c r="A21" i="9" s="1"/>
  <c r="C32" i="11" a="1"/>
  <c r="C32" i="11" s="1"/>
  <c r="A32" i="11" s="1"/>
  <c r="C16" i="11" a="1"/>
  <c r="C16" i="11" s="1"/>
  <c r="A16" i="11" s="1"/>
  <c r="C51" i="10" a="1"/>
  <c r="C51" i="10" s="1"/>
  <c r="A51" i="10" s="1"/>
  <c r="C35" i="10" a="1"/>
  <c r="C35" i="10" s="1"/>
  <c r="A35" i="10" s="1"/>
  <c r="C15" i="10" a="1"/>
  <c r="C15" i="10" s="1"/>
  <c r="A15" i="10" s="1"/>
  <c r="C25" i="9" a="1"/>
  <c r="C25" i="9" s="1"/>
  <c r="A25" i="9" s="1"/>
  <c r="C32" i="8" a="1"/>
  <c r="C32" i="8" s="1"/>
  <c r="A32" i="8" s="1"/>
  <c r="C16" i="8" a="1"/>
  <c r="C16" i="8" s="1"/>
  <c r="A16" i="8" s="1"/>
  <c r="C34" i="9" a="1"/>
  <c r="C34" i="9" s="1"/>
  <c r="A34" i="9" s="1"/>
  <c r="C18" i="9" a="1"/>
  <c r="C18" i="9" s="1"/>
  <c r="A18" i="9" s="1"/>
  <c r="C53" i="8" a="1"/>
  <c r="C53" i="8" s="1"/>
  <c r="A53" i="8" s="1"/>
  <c r="C37" i="8" a="1"/>
  <c r="C37" i="8" s="1"/>
  <c r="A37" i="8" s="1"/>
  <c r="C21" i="8" a="1"/>
  <c r="C21" i="8" s="1"/>
  <c r="A21" i="8" s="1"/>
  <c r="C16" i="10" a="1"/>
  <c r="C16" i="10" s="1"/>
  <c r="A16" i="10" s="1"/>
  <c r="C51" i="9" a="1"/>
  <c r="C51" i="9" s="1"/>
  <c r="A51" i="9" s="1"/>
  <c r="C35" i="9" a="1"/>
  <c r="C35" i="9" s="1"/>
  <c r="A35" i="9" s="1"/>
  <c r="C19" i="9" a="1"/>
  <c r="C19" i="9" s="1"/>
  <c r="A19" i="9" s="1"/>
  <c r="C54" i="8" a="1"/>
  <c r="C54" i="8" s="1"/>
  <c r="A54" i="8" s="1"/>
  <c r="C38" i="8" a="1"/>
  <c r="C38" i="8" s="1"/>
  <c r="A38" i="8" s="1"/>
  <c r="C22" i="8" a="1"/>
  <c r="C22" i="8" s="1"/>
  <c r="A22" i="8" s="1"/>
  <c r="C17" i="10" a="1"/>
  <c r="C17" i="10" s="1"/>
  <c r="A17" i="10" s="1"/>
  <c r="C52" i="9" a="1"/>
  <c r="C52" i="9" s="1"/>
  <c r="A52" i="9" s="1"/>
  <c r="C36" i="9" a="1"/>
  <c r="C36" i="9" s="1"/>
  <c r="A36" i="9" s="1"/>
  <c r="C20" i="9" a="1"/>
  <c r="C20" i="9" s="1"/>
  <c r="A20" i="9" s="1"/>
  <c r="C55" i="8" a="1"/>
  <c r="C55" i="8" s="1"/>
  <c r="A55" i="8" s="1"/>
  <c r="C39" i="8" a="1"/>
  <c r="C39" i="8" s="1"/>
  <c r="A39" i="8" s="1"/>
  <c r="C23" i="8" a="1"/>
  <c r="C23" i="8" s="1"/>
  <c r="A23" i="8" s="1"/>
  <c r="C45" i="11" a="1"/>
  <c r="C45" i="11" s="1"/>
  <c r="A45" i="11" s="1"/>
  <c r="C32" i="10" a="1"/>
  <c r="C32" i="10" s="1"/>
  <c r="A32" i="10" s="1"/>
  <c r="C63" i="11" a="1"/>
  <c r="C63" i="11" s="1"/>
  <c r="A63" i="11" s="1"/>
  <c r="C17" i="11" a="1"/>
  <c r="C17" i="11" s="1"/>
  <c r="A17" i="11" s="1"/>
  <c r="C45" i="9" a="1"/>
  <c r="C45" i="9" s="1"/>
  <c r="A45" i="9" s="1"/>
  <c r="C40" i="10" a="1"/>
  <c r="C40" i="10" s="1"/>
  <c r="A40" i="10" s="1"/>
  <c r="C60" i="11" a="1"/>
  <c r="C60" i="11" s="1"/>
  <c r="A60" i="11" s="1"/>
  <c r="C60" i="10" a="1"/>
  <c r="C60" i="10" s="1"/>
  <c r="A60" i="10" s="1"/>
  <c r="C13" i="9" a="1"/>
  <c r="C13" i="9" s="1"/>
  <c r="C50" i="11" a="1"/>
  <c r="C50" i="11" s="1"/>
  <c r="A50" i="11" s="1"/>
  <c r="C34" i="11" a="1"/>
  <c r="C34" i="11" s="1"/>
  <c r="A34" i="11" s="1"/>
  <c r="C18" i="11" a="1"/>
  <c r="C18" i="11" s="1"/>
  <c r="A18" i="11" s="1"/>
  <c r="C53" i="10" a="1"/>
  <c r="C53" i="10" s="1"/>
  <c r="A53" i="10" s="1"/>
  <c r="C37" i="10" a="1"/>
  <c r="C37" i="10" s="1"/>
  <c r="A37" i="10" s="1"/>
  <c r="C19" i="10" a="1"/>
  <c r="C19" i="10" s="1"/>
  <c r="A19" i="10" s="1"/>
  <c r="C17" i="9" a="1"/>
  <c r="C17" i="9" s="1"/>
  <c r="A17" i="9" s="1"/>
  <c r="C47" i="11" a="1"/>
  <c r="C47" i="11" s="1"/>
  <c r="A47" i="11" s="1"/>
  <c r="C31" i="11" a="1"/>
  <c r="C31" i="11" s="1"/>
  <c r="A31" i="11" s="1"/>
  <c r="C15" i="11" a="1"/>
  <c r="C15" i="11" s="1"/>
  <c r="A15" i="11" s="1"/>
  <c r="C50" i="10" a="1"/>
  <c r="C50" i="10" s="1"/>
  <c r="A50" i="10" s="1"/>
  <c r="C34" i="10" a="1"/>
  <c r="C34" i="10" s="1"/>
  <c r="A34" i="10" s="1"/>
  <c r="C61" i="9" a="1"/>
  <c r="C61" i="9" s="1"/>
  <c r="A61" i="9" s="1"/>
  <c r="C44" i="11" a="1"/>
  <c r="C44" i="11" s="1"/>
  <c r="A44" i="11" s="1"/>
  <c r="C28" i="11" a="1"/>
  <c r="C28" i="11" s="1"/>
  <c r="A28" i="11" s="1"/>
  <c r="C63" i="10" a="1"/>
  <c r="C63" i="10" s="1"/>
  <c r="A63" i="10" s="1"/>
  <c r="C47" i="10" a="1"/>
  <c r="C47" i="10" s="1"/>
  <c r="A47" i="10" s="1"/>
  <c r="C31" i="10" a="1"/>
  <c r="C31" i="10" s="1"/>
  <c r="A31" i="10" s="1"/>
  <c r="C58" i="9" a="1"/>
  <c r="C58" i="9" s="1"/>
  <c r="A58" i="9" s="1"/>
  <c r="C60" i="8" a="1"/>
  <c r="C60" i="8" s="1"/>
  <c r="A60" i="8" s="1"/>
  <c r="C44" i="8" a="1"/>
  <c r="C44" i="8" s="1"/>
  <c r="A44" i="8" s="1"/>
  <c r="C28" i="8" a="1"/>
  <c r="C28" i="8" s="1"/>
  <c r="A28" i="8" s="1"/>
  <c r="C46" i="9" a="1"/>
  <c r="C46" i="9" s="1"/>
  <c r="A46" i="9" s="1"/>
  <c r="C30" i="9" a="1"/>
  <c r="C30" i="9" s="1"/>
  <c r="A30" i="9" s="1"/>
  <c r="C14" i="9" a="1"/>
  <c r="C14" i="9" s="1"/>
  <c r="A14" i="9" s="1"/>
  <c r="C49" i="8" a="1"/>
  <c r="C49" i="8" s="1"/>
  <c r="A49" i="8" s="1"/>
  <c r="C33" i="8" a="1"/>
  <c r="C33" i="8" s="1"/>
  <c r="A33" i="8" s="1"/>
  <c r="C17" i="8" a="1"/>
  <c r="C17" i="8" s="1"/>
  <c r="A17" i="8" s="1"/>
  <c r="C63" i="9" a="1"/>
  <c r="C63" i="9" s="1"/>
  <c r="A63" i="9" s="1"/>
  <c r="C47" i="9" a="1"/>
  <c r="C47" i="9" s="1"/>
  <c r="A47" i="9" s="1"/>
  <c r="C31" i="9" a="1"/>
  <c r="C31" i="9" s="1"/>
  <c r="A31" i="9" s="1"/>
  <c r="C15" i="9" a="1"/>
  <c r="C15" i="9" s="1"/>
  <c r="A15" i="9" s="1"/>
  <c r="C50" i="8" a="1"/>
  <c r="C50" i="8" s="1"/>
  <c r="A50" i="8" s="1"/>
  <c r="C34" i="8" a="1"/>
  <c r="C34" i="8" s="1"/>
  <c r="A34" i="8" s="1"/>
  <c r="C18" i="8" a="1"/>
  <c r="C18" i="8" s="1"/>
  <c r="A18" i="8" s="1"/>
  <c r="C13" i="10" a="1"/>
  <c r="C13" i="10" s="1"/>
  <c r="C48" i="9" a="1"/>
  <c r="C48" i="9" s="1"/>
  <c r="A48" i="9" s="1"/>
  <c r="C32" i="9" a="1"/>
  <c r="C32" i="9" s="1"/>
  <c r="A32" i="9" s="1"/>
  <c r="C16" i="9" a="1"/>
  <c r="C16" i="9" s="1"/>
  <c r="A16" i="9" s="1"/>
  <c r="C51" i="8" a="1"/>
  <c r="C51" i="8" s="1"/>
  <c r="A51" i="8" s="1"/>
  <c r="C35" i="8" a="1"/>
  <c r="C35" i="8" s="1"/>
  <c r="A35" i="8" s="1"/>
  <c r="C19" i="8" a="1"/>
  <c r="C19" i="8" s="1"/>
  <c r="A19" i="8" s="1"/>
  <c r="C29" i="11" a="1"/>
  <c r="C29" i="11" s="1"/>
  <c r="A29" i="11" s="1"/>
  <c r="C56" i="11" a="1"/>
  <c r="C56" i="11" s="1"/>
  <c r="A56" i="11" s="1"/>
  <c r="C52" i="10" a="1"/>
  <c r="C52" i="10" s="1"/>
  <c r="A52" i="10" s="1"/>
  <c r="C53" i="11" a="1"/>
  <c r="C53" i="11" s="1"/>
  <c r="A53" i="11" s="1"/>
  <c r="C24" i="10" a="1"/>
  <c r="C24" i="10" s="1"/>
  <c r="A24" i="10" s="1"/>
  <c r="C52" i="11" a="1"/>
  <c r="C52" i="11" s="1"/>
  <c r="A52" i="11" s="1"/>
  <c r="C44" i="10" a="1"/>
  <c r="C44" i="10" s="1"/>
  <c r="A44" i="10" s="1"/>
  <c r="C62" i="11" a="1"/>
  <c r="C62" i="11" s="1"/>
  <c r="A62" i="11" s="1"/>
  <c r="C46" i="11" a="1"/>
  <c r="C46" i="11" s="1"/>
  <c r="A46" i="11" s="1"/>
  <c r="C30" i="11" a="1"/>
  <c r="C30" i="11" s="1"/>
  <c r="A30" i="11" s="1"/>
  <c r="C14" i="11" a="1"/>
  <c r="C14" i="11" s="1"/>
  <c r="A14" i="11" s="1"/>
  <c r="C49" i="10" a="1"/>
  <c r="C49" i="10" s="1"/>
  <c r="A49" i="10" s="1"/>
  <c r="C33" i="10" a="1"/>
  <c r="C33" i="10" s="1"/>
  <c r="A33" i="10" s="1"/>
  <c r="C62" i="9" a="1"/>
  <c r="C62" i="9" s="1"/>
  <c r="A62" i="9" s="1"/>
  <c r="C59" i="11" a="1"/>
  <c r="C59" i="11" s="1"/>
  <c r="A59" i="11" s="1"/>
  <c r="C43" i="11" a="1"/>
  <c r="C43" i="11" s="1"/>
  <c r="A43" i="11" s="1"/>
  <c r="C27" i="11" a="1"/>
  <c r="C27" i="11" s="1"/>
  <c r="A27" i="11" s="1"/>
  <c r="C62" i="10" a="1"/>
  <c r="C62" i="10" s="1"/>
  <c r="A62" i="10" s="1"/>
  <c r="C46" i="10" a="1"/>
  <c r="C46" i="10" s="1"/>
  <c r="A46" i="10" s="1"/>
  <c r="C30" i="10" a="1"/>
  <c r="C30" i="10" s="1"/>
  <c r="A30" i="10" s="1"/>
  <c r="C53" i="9" a="1"/>
  <c r="C53" i="9" s="1"/>
  <c r="A53" i="9" s="1"/>
  <c r="C40" i="11" a="1"/>
  <c r="C40" i="11" s="1"/>
  <c r="A40" i="11" s="1"/>
  <c r="C24" i="11" a="1"/>
  <c r="C24" i="11" s="1"/>
  <c r="A24" i="11" s="1"/>
  <c r="C59" i="10" a="1"/>
  <c r="C59" i="10" s="1"/>
  <c r="A59" i="10" s="1"/>
  <c r="C43" i="10" a="1"/>
  <c r="C43" i="10" s="1"/>
  <c r="A43" i="10" s="1"/>
  <c r="C27" i="10" a="1"/>
  <c r="C27" i="10" s="1"/>
  <c r="A27" i="10" s="1"/>
  <c r="C50" i="9" a="1"/>
  <c r="C50" i="9" s="1"/>
  <c r="A50" i="9" s="1"/>
  <c r="C56" i="8" a="1"/>
  <c r="C56" i="8" s="1"/>
  <c r="A56" i="8" s="1"/>
  <c r="C40" i="8" a="1"/>
  <c r="C40" i="8" s="1"/>
  <c r="A40" i="8" s="1"/>
  <c r="C24" i="8" a="1"/>
  <c r="C24" i="8" s="1"/>
  <c r="A24" i="8" s="1"/>
  <c r="C42" i="9" a="1"/>
  <c r="C42" i="9" s="1"/>
  <c r="A42" i="9" s="1"/>
  <c r="C26" i="9" a="1"/>
  <c r="C26" i="9" s="1"/>
  <c r="A26" i="9" s="1"/>
  <c r="C61" i="8" a="1"/>
  <c r="C61" i="8" s="1"/>
  <c r="A61" i="8" s="1"/>
  <c r="C45" i="8" a="1"/>
  <c r="C45" i="8" s="1"/>
  <c r="A45" i="8" s="1"/>
  <c r="C29" i="8" a="1"/>
  <c r="C29" i="8" s="1"/>
  <c r="A29" i="8" s="1"/>
  <c r="C13" i="8" a="1"/>
  <c r="C13" i="8" s="1"/>
  <c r="C59" i="9" a="1"/>
  <c r="C59" i="9" s="1"/>
  <c r="A59" i="9" s="1"/>
  <c r="C43" i="9" a="1"/>
  <c r="C43" i="9" s="1"/>
  <c r="A43" i="9" s="1"/>
  <c r="C27" i="9" a="1"/>
  <c r="C27" i="9" s="1"/>
  <c r="A27" i="9" s="1"/>
  <c r="C62" i="8" a="1"/>
  <c r="C62" i="8" s="1"/>
  <c r="A62" i="8" s="1"/>
  <c r="C46" i="8" a="1"/>
  <c r="C46" i="8" s="1"/>
  <c r="A46" i="8" s="1"/>
  <c r="C30" i="8" a="1"/>
  <c r="C30" i="8" s="1"/>
  <c r="A30" i="8" s="1"/>
  <c r="C14" i="8" a="1"/>
  <c r="C14" i="8" s="1"/>
  <c r="A14" i="8" s="1"/>
  <c r="C60" i="9" a="1"/>
  <c r="C60" i="9" s="1"/>
  <c r="A60" i="9" s="1"/>
  <c r="C44" i="9" a="1"/>
  <c r="C44" i="9" s="1"/>
  <c r="A44" i="9" s="1"/>
  <c r="C28" i="9" a="1"/>
  <c r="C28" i="9" s="1"/>
  <c r="A28" i="9" s="1"/>
  <c r="C63" i="8" a="1"/>
  <c r="C63" i="8" s="1"/>
  <c r="A63" i="8" s="1"/>
  <c r="C47" i="8" a="1"/>
  <c r="C47" i="8" s="1"/>
  <c r="A47" i="8" s="1"/>
  <c r="C31" i="8" a="1"/>
  <c r="C31" i="8" s="1"/>
  <c r="A31" i="8" s="1"/>
  <c r="C15" i="8" a="1"/>
  <c r="C15" i="8" s="1"/>
  <c r="A15" i="8" s="1"/>
  <c r="C48" i="12" a="1"/>
  <c r="C48" i="12" s="1"/>
  <c r="A48" i="12" s="1"/>
  <c r="C32" i="12" a="1"/>
  <c r="C32" i="12" s="1"/>
  <c r="A32" i="12" s="1"/>
  <c r="C16" i="12" a="1"/>
  <c r="C16" i="12" s="1"/>
  <c r="A16" i="12" s="1"/>
  <c r="C49" i="12" a="1"/>
  <c r="C49" i="12" s="1"/>
  <c r="A49" i="12" s="1"/>
  <c r="C33" i="12" a="1"/>
  <c r="C33" i="12" s="1"/>
  <c r="A33" i="12" s="1"/>
  <c r="C17" i="12" a="1"/>
  <c r="C17" i="12" s="1"/>
  <c r="A17" i="12" s="1"/>
  <c r="C54" i="12" a="1"/>
  <c r="C54" i="12" s="1"/>
  <c r="A54" i="12" s="1"/>
  <c r="C38" i="12" a="1"/>
  <c r="C38" i="12" s="1"/>
  <c r="A38" i="12" s="1"/>
  <c r="C22" i="12" a="1"/>
  <c r="C22" i="12" s="1"/>
  <c r="A22" i="12" s="1"/>
  <c r="C59" i="12" a="1"/>
  <c r="C59" i="12" s="1"/>
  <c r="A59" i="12" s="1"/>
  <c r="C43" i="12" a="1"/>
  <c r="C43" i="12" s="1"/>
  <c r="A43" i="12" s="1"/>
  <c r="C27" i="12" a="1"/>
  <c r="C27" i="12" s="1"/>
  <c r="A27" i="12" s="1"/>
  <c r="C44" i="12" a="1"/>
  <c r="C44" i="12" s="1"/>
  <c r="A44" i="12" s="1"/>
  <c r="C28" i="12" a="1"/>
  <c r="C28" i="12" s="1"/>
  <c r="A28" i="12" s="1"/>
  <c r="C61" i="12" a="1"/>
  <c r="C61" i="12" s="1"/>
  <c r="A61" i="12" s="1"/>
  <c r="C45" i="12" a="1"/>
  <c r="C45" i="12" s="1"/>
  <c r="A45" i="12" s="1"/>
  <c r="C29" i="12" a="1"/>
  <c r="C29" i="12" s="1"/>
  <c r="A29" i="12" s="1"/>
  <c r="C13" i="12" a="1"/>
  <c r="C13" i="12" s="1"/>
  <c r="C50" i="12" a="1"/>
  <c r="C50" i="12" s="1"/>
  <c r="A50" i="12" s="1"/>
  <c r="C34" i="12" a="1"/>
  <c r="C34" i="12" s="1"/>
  <c r="A34" i="12" s="1"/>
  <c r="C18" i="12" a="1"/>
  <c r="C18" i="12" s="1"/>
  <c r="A18" i="12" s="1"/>
  <c r="C55" i="12" a="1"/>
  <c r="C55" i="12" s="1"/>
  <c r="A55" i="12" s="1"/>
  <c r="C39" i="12" a="1"/>
  <c r="C39" i="12" s="1"/>
  <c r="A39" i="12" s="1"/>
  <c r="C23" i="12" a="1"/>
  <c r="C23" i="12" s="1"/>
  <c r="A23" i="12" s="1"/>
  <c r="C60" i="13" a="1"/>
  <c r="C60" i="13" s="1"/>
  <c r="A60" i="13" s="1"/>
  <c r="C56" i="12" a="1"/>
  <c r="C56" i="12" s="1"/>
  <c r="A56" i="12" s="1"/>
  <c r="C40" i="12" a="1"/>
  <c r="C40" i="12" s="1"/>
  <c r="A40" i="12" s="1"/>
  <c r="C24" i="12" a="1"/>
  <c r="C24" i="12" s="1"/>
  <c r="A24" i="12" s="1"/>
  <c r="C57" i="12" a="1"/>
  <c r="C57" i="12" s="1"/>
  <c r="A57" i="12" s="1"/>
  <c r="C41" i="12" a="1"/>
  <c r="C41" i="12" s="1"/>
  <c r="A41" i="12" s="1"/>
  <c r="C25" i="12" a="1"/>
  <c r="C25" i="12" s="1"/>
  <c r="A25" i="12" s="1"/>
  <c r="C62" i="12" a="1"/>
  <c r="C62" i="12" s="1"/>
  <c r="A62" i="12" s="1"/>
  <c r="C46" i="12" a="1"/>
  <c r="C46" i="12" s="1"/>
  <c r="A46" i="12" s="1"/>
  <c r="C30" i="12" a="1"/>
  <c r="C30" i="12" s="1"/>
  <c r="A30" i="12" s="1"/>
  <c r="C14" i="12" a="1"/>
  <c r="C14" i="12" s="1"/>
  <c r="A14" i="12" s="1"/>
  <c r="C51" i="12" a="1"/>
  <c r="C51" i="12" s="1"/>
  <c r="A51" i="12" s="1"/>
  <c r="C35" i="12" a="1"/>
  <c r="C35" i="12" s="1"/>
  <c r="A35" i="12" s="1"/>
  <c r="C19" i="12" a="1"/>
  <c r="C19" i="12" s="1"/>
  <c r="A19" i="12" s="1"/>
  <c r="C52" i="12" a="1"/>
  <c r="C52" i="12" s="1"/>
  <c r="A52" i="12" s="1"/>
  <c r="C36" i="12" a="1"/>
  <c r="C36" i="12" s="1"/>
  <c r="A36" i="12" s="1"/>
  <c r="C20" i="12" a="1"/>
  <c r="C20" i="12" s="1"/>
  <c r="A20" i="12" s="1"/>
  <c r="C53" i="12" a="1"/>
  <c r="C53" i="12" s="1"/>
  <c r="A53" i="12" s="1"/>
  <c r="C37" i="12" a="1"/>
  <c r="C37" i="12" s="1"/>
  <c r="A37" i="12" s="1"/>
  <c r="C21" i="12" a="1"/>
  <c r="C21" i="12" s="1"/>
  <c r="A21" i="12" s="1"/>
  <c r="C58" i="12" a="1"/>
  <c r="C58" i="12" s="1"/>
  <c r="A58" i="12" s="1"/>
  <c r="C42" i="12" a="1"/>
  <c r="C42" i="12" s="1"/>
  <c r="A42" i="12" s="1"/>
  <c r="C26" i="12" a="1"/>
  <c r="C26" i="12" s="1"/>
  <c r="A26" i="12" s="1"/>
  <c r="C63" i="12" a="1"/>
  <c r="C63" i="12" s="1"/>
  <c r="A63" i="12" s="1"/>
  <c r="C47" i="12" a="1"/>
  <c r="C47" i="12" s="1"/>
  <c r="A47" i="12" s="1"/>
  <c r="C31" i="12" a="1"/>
  <c r="C31" i="12" s="1"/>
  <c r="A31" i="12" s="1"/>
  <c r="C15" i="12" a="1"/>
  <c r="C15" i="12" s="1"/>
  <c r="A15" i="12" s="1"/>
  <c r="C61" i="14" a="1"/>
  <c r="C61" i="14" s="1"/>
  <c r="A61" i="14" s="1"/>
  <c r="C48" i="13" a="1"/>
  <c r="C48" i="13" s="1"/>
  <c r="A48" i="13" s="1"/>
  <c r="C32" i="13" a="1"/>
  <c r="C32" i="13" s="1"/>
  <c r="A32" i="13" s="1"/>
  <c r="C16" i="13" a="1"/>
  <c r="C16" i="13" s="1"/>
  <c r="A16" i="13" s="1"/>
  <c r="C49" i="13" a="1"/>
  <c r="C49" i="13" s="1"/>
  <c r="A49" i="13" s="1"/>
  <c r="C33" i="13" a="1"/>
  <c r="C33" i="13" s="1"/>
  <c r="C17" i="13" a="1"/>
  <c r="C17" i="13" s="1"/>
  <c r="A17" i="13" s="1"/>
  <c r="C54" i="13" a="1"/>
  <c r="C54" i="13" s="1"/>
  <c r="A54" i="13" s="1"/>
  <c r="C38" i="13" a="1"/>
  <c r="C38" i="13" s="1"/>
  <c r="A38" i="13" s="1"/>
  <c r="C22" i="13" a="1"/>
  <c r="C22" i="13" s="1"/>
  <c r="A22" i="13" s="1"/>
  <c r="C59" i="13" a="1"/>
  <c r="C59" i="13" s="1"/>
  <c r="A59" i="13" s="1"/>
  <c r="C43" i="13" a="1"/>
  <c r="C43" i="13" s="1"/>
  <c r="A43" i="13" s="1"/>
  <c r="C27" i="13" a="1"/>
  <c r="C27" i="13" s="1"/>
  <c r="A27" i="13" s="1"/>
  <c r="C44" i="13" a="1"/>
  <c r="C44" i="13" s="1"/>
  <c r="A44" i="13" s="1"/>
  <c r="C28" i="13" a="1"/>
  <c r="C28" i="13" s="1"/>
  <c r="A28" i="13" s="1"/>
  <c r="C61" i="13" a="1"/>
  <c r="C61" i="13" s="1"/>
  <c r="A61" i="13" s="1"/>
  <c r="C45" i="13" a="1"/>
  <c r="C45" i="13" s="1"/>
  <c r="A45" i="13" s="1"/>
  <c r="C29" i="13" a="1"/>
  <c r="C29" i="13" s="1"/>
  <c r="A29" i="13" s="1"/>
  <c r="C13" i="13" a="1"/>
  <c r="C13" i="13" s="1"/>
  <c r="C50" i="13" a="1"/>
  <c r="C50" i="13" s="1"/>
  <c r="A50" i="13" s="1"/>
  <c r="C34" i="13" a="1"/>
  <c r="C34" i="13" s="1"/>
  <c r="A34" i="13" s="1"/>
  <c r="C18" i="13" a="1"/>
  <c r="C18" i="13" s="1"/>
  <c r="A18" i="13" s="1"/>
  <c r="C55" i="13" a="1"/>
  <c r="C55" i="13" s="1"/>
  <c r="A55" i="13" s="1"/>
  <c r="C39" i="13" a="1"/>
  <c r="C39" i="13" s="1"/>
  <c r="A39" i="13" s="1"/>
  <c r="C23" i="13" a="1"/>
  <c r="C23" i="13" s="1"/>
  <c r="A23" i="13" s="1"/>
  <c r="C52" i="14" a="1"/>
  <c r="C52" i="14" s="1"/>
  <c r="A52" i="14" s="1"/>
  <c r="C56" i="13" a="1"/>
  <c r="C56" i="13" s="1"/>
  <c r="A56" i="13" s="1"/>
  <c r="C40" i="13" a="1"/>
  <c r="C40" i="13" s="1"/>
  <c r="A40" i="13" s="1"/>
  <c r="C24" i="13" a="1"/>
  <c r="C24" i="13" s="1"/>
  <c r="A24" i="13" s="1"/>
  <c r="C57" i="13" a="1"/>
  <c r="C57" i="13" s="1"/>
  <c r="A57" i="13" s="1"/>
  <c r="C41" i="13" a="1"/>
  <c r="C41" i="13" s="1"/>
  <c r="A41" i="13" s="1"/>
  <c r="C25" i="13" a="1"/>
  <c r="C25" i="13" s="1"/>
  <c r="A25" i="13" s="1"/>
  <c r="C62" i="13" a="1"/>
  <c r="C62" i="13" s="1"/>
  <c r="A62" i="13" s="1"/>
  <c r="C46" i="13" a="1"/>
  <c r="C46" i="13" s="1"/>
  <c r="A46" i="13" s="1"/>
  <c r="C30" i="13" a="1"/>
  <c r="C30" i="13" s="1"/>
  <c r="A30" i="13" s="1"/>
  <c r="C14" i="13" a="1"/>
  <c r="C14" i="13" s="1"/>
  <c r="A14" i="13" s="1"/>
  <c r="C51" i="13" a="1"/>
  <c r="C51" i="13" s="1"/>
  <c r="A51" i="13" s="1"/>
  <c r="C35" i="13" a="1"/>
  <c r="C35" i="13" s="1"/>
  <c r="A35" i="13" s="1"/>
  <c r="C19" i="13" a="1"/>
  <c r="C19" i="13" s="1"/>
  <c r="A19" i="13" s="1"/>
  <c r="C28" i="14" a="1"/>
  <c r="C28" i="14" s="1"/>
  <c r="A28" i="14" s="1"/>
  <c r="C52" i="13" a="1"/>
  <c r="C52" i="13" s="1"/>
  <c r="A52" i="13" s="1"/>
  <c r="C36" i="13" a="1"/>
  <c r="C36" i="13" s="1"/>
  <c r="A36" i="13" s="1"/>
  <c r="C20" i="13" a="1"/>
  <c r="C20" i="13" s="1"/>
  <c r="A20" i="13" s="1"/>
  <c r="C53" i="13" a="1"/>
  <c r="C53" i="13" s="1"/>
  <c r="A53" i="13" s="1"/>
  <c r="C37" i="13" a="1"/>
  <c r="C37" i="13" s="1"/>
  <c r="A37" i="13" s="1"/>
  <c r="C21" i="13" a="1"/>
  <c r="C21" i="13" s="1"/>
  <c r="A21" i="13" s="1"/>
  <c r="C58" i="13" a="1"/>
  <c r="C58" i="13" s="1"/>
  <c r="A58" i="13" s="1"/>
  <c r="C42" i="13" a="1"/>
  <c r="C42" i="13" s="1"/>
  <c r="A42" i="13" s="1"/>
  <c r="C26" i="13" a="1"/>
  <c r="C26" i="13" s="1"/>
  <c r="A26" i="13" s="1"/>
  <c r="C63" i="13" a="1"/>
  <c r="C63" i="13" s="1"/>
  <c r="A63" i="13" s="1"/>
  <c r="C47" i="13" a="1"/>
  <c r="C47" i="13" s="1"/>
  <c r="A47" i="13" s="1"/>
  <c r="C31" i="13" a="1"/>
  <c r="C31" i="13" s="1"/>
  <c r="A31" i="13" s="1"/>
  <c r="C15" i="13" a="1"/>
  <c r="C15" i="13" s="1"/>
  <c r="A15" i="13" s="1"/>
  <c r="C53" i="18" a="1"/>
  <c r="C53" i="18" s="1"/>
  <c r="A53" i="18" s="1"/>
  <c r="C56" i="17" a="1"/>
  <c r="C56" i="17" s="1"/>
  <c r="A56" i="17" s="1"/>
  <c r="C45" i="16" a="1"/>
  <c r="C45" i="16" s="1"/>
  <c r="A45" i="16" s="1"/>
  <c r="C57" i="14" a="1"/>
  <c r="C57" i="14" s="1"/>
  <c r="A57" i="14" s="1"/>
  <c r="C41" i="14" a="1"/>
  <c r="C41" i="14" s="1"/>
  <c r="A41" i="14" s="1"/>
  <c r="C25" i="14" a="1"/>
  <c r="C25" i="14" s="1"/>
  <c r="A25" i="14" s="1"/>
  <c r="C60" i="14" a="1"/>
  <c r="C60" i="14" s="1"/>
  <c r="A60" i="14" s="1"/>
  <c r="C20" i="14" a="1"/>
  <c r="C20" i="14" s="1"/>
  <c r="A20" i="14" s="1"/>
  <c r="C50" i="14" a="1"/>
  <c r="C50" i="14" s="1"/>
  <c r="A50" i="14" s="1"/>
  <c r="C34" i="14" a="1"/>
  <c r="C34" i="14" s="1"/>
  <c r="A34" i="14" s="1"/>
  <c r="C18" i="14" a="1"/>
  <c r="C18" i="14" s="1"/>
  <c r="A18" i="14" s="1"/>
  <c r="C32" i="14" a="1"/>
  <c r="C32" i="14" s="1"/>
  <c r="A32" i="14" s="1"/>
  <c r="C59" i="14" a="1"/>
  <c r="C59" i="14" s="1"/>
  <c r="A59" i="14" s="1"/>
  <c r="C43" i="14" a="1"/>
  <c r="C43" i="14" s="1"/>
  <c r="A43" i="14" s="1"/>
  <c r="C27" i="14" a="1"/>
  <c r="C27" i="14" s="1"/>
  <c r="A27" i="14" s="1"/>
  <c r="C53" i="14" a="1"/>
  <c r="C53" i="14" s="1"/>
  <c r="A53" i="14" s="1"/>
  <c r="C37" i="14" a="1"/>
  <c r="C37" i="14" s="1"/>
  <c r="A37" i="14" s="1"/>
  <c r="C21" i="14" a="1"/>
  <c r="C21" i="14" s="1"/>
  <c r="A21" i="14" s="1"/>
  <c r="C48" i="14" a="1"/>
  <c r="C48" i="14" s="1"/>
  <c r="A48" i="14" s="1"/>
  <c r="C62" i="14" a="1"/>
  <c r="C62" i="14" s="1"/>
  <c r="A62" i="14" s="1"/>
  <c r="C46" i="14" a="1"/>
  <c r="C46" i="14" s="1"/>
  <c r="A46" i="14" s="1"/>
  <c r="C30" i="14" a="1"/>
  <c r="C30" i="14" s="1"/>
  <c r="A30" i="14" s="1"/>
  <c r="C14" i="14" a="1"/>
  <c r="C14" i="14" s="1"/>
  <c r="A14" i="14" s="1"/>
  <c r="C24" i="14" a="1"/>
  <c r="C24" i="14" s="1"/>
  <c r="A24" i="14" s="1"/>
  <c r="C55" i="14" a="1"/>
  <c r="C55" i="14" s="1"/>
  <c r="A55" i="14" s="1"/>
  <c r="C39" i="14" a="1"/>
  <c r="C39" i="14" s="1"/>
  <c r="A39" i="14" s="1"/>
  <c r="C23" i="14" a="1"/>
  <c r="C23" i="14" s="1"/>
  <c r="A23" i="14" s="1"/>
  <c r="C49" i="14" a="1"/>
  <c r="C49" i="14" s="1"/>
  <c r="A49" i="14" s="1"/>
  <c r="C17" i="14" a="1"/>
  <c r="C17" i="14" s="1"/>
  <c r="A17" i="14" s="1"/>
  <c r="C40" i="14" a="1"/>
  <c r="C40" i="14" s="1"/>
  <c r="A40" i="14" s="1"/>
  <c r="C58" i="14" a="1"/>
  <c r="C58" i="14" s="1"/>
  <c r="A58" i="14" s="1"/>
  <c r="C42" i="14" a="1"/>
  <c r="C42" i="14" s="1"/>
  <c r="A42" i="14" s="1"/>
  <c r="C26" i="14" a="1"/>
  <c r="C26" i="14" s="1"/>
  <c r="A26" i="14" s="1"/>
  <c r="C56" i="14" a="1"/>
  <c r="C56" i="14" s="1"/>
  <c r="A56" i="14" s="1"/>
  <c r="C16" i="14" a="1"/>
  <c r="C16" i="14" s="1"/>
  <c r="A16" i="14" s="1"/>
  <c r="C51" i="14" a="1"/>
  <c r="C51" i="14" s="1"/>
  <c r="A51" i="14" s="1"/>
  <c r="C35" i="14" a="1"/>
  <c r="C35" i="14" s="1"/>
  <c r="A35" i="14" s="1"/>
  <c r="C19" i="14" a="1"/>
  <c r="C19" i="14" s="1"/>
  <c r="A19" i="14" s="1"/>
  <c r="C48" i="20" a="1"/>
  <c r="C48" i="20" s="1"/>
  <c r="A48" i="20" s="1"/>
  <c r="C45" i="14" a="1"/>
  <c r="C45" i="14" s="1"/>
  <c r="A45" i="14" s="1"/>
  <c r="C29" i="14" a="1"/>
  <c r="C29" i="14" s="1"/>
  <c r="A29" i="14" s="1"/>
  <c r="C13" i="14" a="1"/>
  <c r="C13" i="14" s="1"/>
  <c r="C36" i="14" a="1"/>
  <c r="C36" i="14" s="1"/>
  <c r="A36" i="14" s="1"/>
  <c r="C54" i="14" a="1"/>
  <c r="C54" i="14" s="1"/>
  <c r="A54" i="14" s="1"/>
  <c r="C38" i="14" a="1"/>
  <c r="C38" i="14" s="1"/>
  <c r="A38" i="14" s="1"/>
  <c r="C22" i="14" a="1"/>
  <c r="C22" i="14" s="1"/>
  <c r="A22" i="14" s="1"/>
  <c r="C44" i="14" a="1"/>
  <c r="C44" i="14" s="1"/>
  <c r="A44" i="14" s="1"/>
  <c r="C63" i="14" a="1"/>
  <c r="C63" i="14" s="1"/>
  <c r="A63" i="14" s="1"/>
  <c r="C47" i="14" a="1"/>
  <c r="C47" i="14" s="1"/>
  <c r="A47" i="14" s="1"/>
  <c r="C31" i="14" a="1"/>
  <c r="C31" i="14" s="1"/>
  <c r="A31" i="14" s="1"/>
  <c r="C15" i="14" a="1"/>
  <c r="C15" i="14" s="1"/>
  <c r="A15" i="14" s="1"/>
  <c r="C29" i="16" a="1"/>
  <c r="C29" i="16" s="1"/>
  <c r="A29" i="16" s="1"/>
  <c r="C41" i="16" a="1"/>
  <c r="C41" i="16" s="1"/>
  <c r="A41" i="16" s="1"/>
  <c r="C37" i="16" a="1"/>
  <c r="C37" i="16" s="1"/>
  <c r="A37" i="16" s="1"/>
  <c r="C28" i="15" a="1"/>
  <c r="C28" i="15" s="1"/>
  <c r="A28" i="15" s="1"/>
  <c r="C58" i="16" a="1"/>
  <c r="C58" i="16" s="1"/>
  <c r="A58" i="16" s="1"/>
  <c r="C42" i="16" a="1"/>
  <c r="C42" i="16" s="1"/>
  <c r="A42" i="16" s="1"/>
  <c r="C26" i="16" a="1"/>
  <c r="C26" i="16" s="1"/>
  <c r="A26" i="16" s="1"/>
  <c r="C61" i="15" a="1"/>
  <c r="C61" i="15" s="1"/>
  <c r="A61" i="15" s="1"/>
  <c r="C45" i="15" a="1"/>
  <c r="C45" i="15" s="1"/>
  <c r="A45" i="15" s="1"/>
  <c r="C29" i="15" a="1"/>
  <c r="C29" i="15" s="1"/>
  <c r="A29" i="15" s="1"/>
  <c r="C13" i="15" a="1"/>
  <c r="C13" i="15" s="1"/>
  <c r="C51" i="16" a="1"/>
  <c r="C51" i="16" s="1"/>
  <c r="A51" i="16" s="1"/>
  <c r="C35" i="16" a="1"/>
  <c r="C35" i="16" s="1"/>
  <c r="A35" i="16" s="1"/>
  <c r="C19" i="16" a="1"/>
  <c r="C19" i="16" s="1"/>
  <c r="A19" i="16" s="1"/>
  <c r="C54" i="15" a="1"/>
  <c r="C54" i="15" s="1"/>
  <c r="A54" i="15" s="1"/>
  <c r="C38" i="15" a="1"/>
  <c r="C38" i="15" s="1"/>
  <c r="A38" i="15" s="1"/>
  <c r="C22" i="15" a="1"/>
  <c r="C22" i="15" s="1"/>
  <c r="A22" i="15" s="1"/>
  <c r="C40" i="15" a="1"/>
  <c r="C40" i="15" s="1"/>
  <c r="A40" i="15" s="1"/>
  <c r="C56" i="16" a="1"/>
  <c r="C56" i="16" s="1"/>
  <c r="A56" i="16" s="1"/>
  <c r="C40" i="16" a="1"/>
  <c r="C40" i="16" s="1"/>
  <c r="A40" i="16" s="1"/>
  <c r="C24" i="16" a="1"/>
  <c r="C24" i="16" s="1"/>
  <c r="A24" i="16" s="1"/>
  <c r="C59" i="15" a="1"/>
  <c r="C59" i="15" s="1"/>
  <c r="A59" i="15" s="1"/>
  <c r="C43" i="15" a="1"/>
  <c r="C43" i="15" s="1"/>
  <c r="A43" i="15" s="1"/>
  <c r="C27" i="15" a="1"/>
  <c r="C27" i="15" s="1"/>
  <c r="A27" i="15" s="1"/>
  <c r="C13" i="16" a="1"/>
  <c r="C13" i="16" s="1"/>
  <c r="C25" i="16" a="1"/>
  <c r="C25" i="16" s="1"/>
  <c r="A25" i="16" s="1"/>
  <c r="C17" i="16" a="1"/>
  <c r="C17" i="16" s="1"/>
  <c r="A17" i="16" s="1"/>
  <c r="C21" i="16" a="1"/>
  <c r="C21" i="16" s="1"/>
  <c r="A21" i="16" s="1"/>
  <c r="C24" i="15" a="1"/>
  <c r="C24" i="15" s="1"/>
  <c r="A24" i="15" s="1"/>
  <c r="C54" i="16" a="1"/>
  <c r="C54" i="16" s="1"/>
  <c r="A54" i="16" s="1"/>
  <c r="C38" i="16" a="1"/>
  <c r="C38" i="16" s="1"/>
  <c r="A38" i="16" s="1"/>
  <c r="C22" i="16" a="1"/>
  <c r="C22" i="16" s="1"/>
  <c r="A22" i="16" s="1"/>
  <c r="C57" i="15" a="1"/>
  <c r="C57" i="15" s="1"/>
  <c r="A57" i="15" s="1"/>
  <c r="C41" i="15" a="1"/>
  <c r="C41" i="15" s="1"/>
  <c r="A41" i="15" s="1"/>
  <c r="C25" i="15" a="1"/>
  <c r="C25" i="15" s="1"/>
  <c r="A25" i="15" s="1"/>
  <c r="C63" i="16" a="1"/>
  <c r="C63" i="16" s="1"/>
  <c r="A63" i="16" s="1"/>
  <c r="C47" i="16" a="1"/>
  <c r="C47" i="16" s="1"/>
  <c r="A47" i="16" s="1"/>
  <c r="C31" i="16" a="1"/>
  <c r="C31" i="16" s="1"/>
  <c r="A31" i="16" s="1"/>
  <c r="C15" i="16" a="1"/>
  <c r="C15" i="16" s="1"/>
  <c r="A15" i="16" s="1"/>
  <c r="C50" i="15" a="1"/>
  <c r="C50" i="15" s="1"/>
  <c r="A50" i="15" s="1"/>
  <c r="C34" i="15" a="1"/>
  <c r="C34" i="15" s="1"/>
  <c r="A34" i="15" s="1"/>
  <c r="C18" i="15" a="1"/>
  <c r="C18" i="15" s="1"/>
  <c r="A18" i="15" s="1"/>
  <c r="C36" i="15" a="1"/>
  <c r="C36" i="15" s="1"/>
  <c r="A36" i="15" s="1"/>
  <c r="C52" i="16" a="1"/>
  <c r="C52" i="16" s="1"/>
  <c r="A52" i="16" s="1"/>
  <c r="C36" i="16" a="1"/>
  <c r="C36" i="16" s="1"/>
  <c r="A36" i="16" s="1"/>
  <c r="C20" i="16" a="1"/>
  <c r="C20" i="16" s="1"/>
  <c r="A20" i="16" s="1"/>
  <c r="C55" i="15" a="1"/>
  <c r="C55" i="15" s="1"/>
  <c r="A55" i="15" s="1"/>
  <c r="C39" i="15" a="1"/>
  <c r="C39" i="15" s="1"/>
  <c r="A39" i="15" s="1"/>
  <c r="C23" i="15" a="1"/>
  <c r="C23" i="15" s="1"/>
  <c r="A23" i="15" s="1"/>
  <c r="C48" i="15" a="1"/>
  <c r="C48" i="15" s="1"/>
  <c r="A48" i="15" s="1"/>
  <c r="C61" i="16" a="1"/>
  <c r="C61" i="16" s="1"/>
  <c r="A61" i="16" s="1"/>
  <c r="C52" i="15" a="1"/>
  <c r="C52" i="15" s="1"/>
  <c r="A52" i="15" s="1"/>
  <c r="C56" i="15" a="1"/>
  <c r="C56" i="15" s="1"/>
  <c r="A56" i="15" s="1"/>
  <c r="C20" i="15" a="1"/>
  <c r="C20" i="15" s="1"/>
  <c r="A20" i="15" s="1"/>
  <c r="C50" i="16" a="1"/>
  <c r="C50" i="16" s="1"/>
  <c r="A50" i="16" s="1"/>
  <c r="C34" i="16" a="1"/>
  <c r="C34" i="16" s="1"/>
  <c r="A34" i="16" s="1"/>
  <c r="C18" i="16" a="1"/>
  <c r="C18" i="16" s="1"/>
  <c r="A18" i="16" s="1"/>
  <c r="C53" i="15" a="1"/>
  <c r="C53" i="15" s="1"/>
  <c r="A53" i="15" s="1"/>
  <c r="C37" i="15" a="1"/>
  <c r="C37" i="15" s="1"/>
  <c r="A37" i="15" s="1"/>
  <c r="C21" i="15" a="1"/>
  <c r="C21" i="15" s="1"/>
  <c r="A21" i="15" s="1"/>
  <c r="C59" i="16" a="1"/>
  <c r="C59" i="16" s="1"/>
  <c r="A59" i="16" s="1"/>
  <c r="C43" i="16" a="1"/>
  <c r="C43" i="16" s="1"/>
  <c r="A43" i="16" s="1"/>
  <c r="C27" i="16" a="1"/>
  <c r="C27" i="16" s="1"/>
  <c r="A27" i="16" s="1"/>
  <c r="C62" i="15" a="1"/>
  <c r="C62" i="15" s="1"/>
  <c r="A62" i="15" s="1"/>
  <c r="C46" i="15" a="1"/>
  <c r="C46" i="15" s="1"/>
  <c r="A46" i="15" s="1"/>
  <c r="C30" i="15" a="1"/>
  <c r="C30" i="15" s="1"/>
  <c r="A30" i="15" s="1"/>
  <c r="C14" i="15" a="1"/>
  <c r="C14" i="15" s="1"/>
  <c r="A14" i="15" s="1"/>
  <c r="C16" i="15" a="1"/>
  <c r="C16" i="15" s="1"/>
  <c r="A16" i="15" s="1"/>
  <c r="C48" i="16" a="1"/>
  <c r="C48" i="16" s="1"/>
  <c r="A48" i="16" s="1"/>
  <c r="C32" i="16" a="1"/>
  <c r="C32" i="16" s="1"/>
  <c r="A32" i="16" s="1"/>
  <c r="C16" i="16" a="1"/>
  <c r="C16" i="16" s="1"/>
  <c r="A16" i="16" s="1"/>
  <c r="C51" i="15" a="1"/>
  <c r="C51" i="15" s="1"/>
  <c r="A51" i="15" s="1"/>
  <c r="C35" i="15" a="1"/>
  <c r="C35" i="15" s="1"/>
  <c r="A35" i="15" s="1"/>
  <c r="C19" i="15" a="1"/>
  <c r="C19" i="15" s="1"/>
  <c r="A19" i="15" s="1"/>
  <c r="C57" i="16" a="1"/>
  <c r="C57" i="16" s="1"/>
  <c r="A57" i="16" s="1"/>
  <c r="C49" i="16" a="1"/>
  <c r="C49" i="16" s="1"/>
  <c r="A49" i="16" s="1"/>
  <c r="C53" i="16" a="1"/>
  <c r="C53" i="16" s="1"/>
  <c r="A53" i="16" s="1"/>
  <c r="C32" i="15" a="1"/>
  <c r="C32" i="15" s="1"/>
  <c r="A32" i="15" s="1"/>
  <c r="C62" i="16" a="1"/>
  <c r="C62" i="16" s="1"/>
  <c r="A62" i="16" s="1"/>
  <c r="C46" i="16" a="1"/>
  <c r="C46" i="16" s="1"/>
  <c r="A46" i="16" s="1"/>
  <c r="C30" i="16" a="1"/>
  <c r="C30" i="16" s="1"/>
  <c r="A30" i="16" s="1"/>
  <c r="C14" i="16" a="1"/>
  <c r="C14" i="16" s="1"/>
  <c r="A14" i="16" s="1"/>
  <c r="C49" i="15" a="1"/>
  <c r="C49" i="15" s="1"/>
  <c r="A49" i="15" s="1"/>
  <c r="C33" i="15" a="1"/>
  <c r="C33" i="15" s="1"/>
  <c r="A33" i="15" s="1"/>
  <c r="C17" i="15" a="1"/>
  <c r="C17" i="15" s="1"/>
  <c r="A17" i="15" s="1"/>
  <c r="C55" i="16" a="1"/>
  <c r="C55" i="16" s="1"/>
  <c r="A55" i="16" s="1"/>
  <c r="C39" i="16" a="1"/>
  <c r="C39" i="16" s="1"/>
  <c r="A39" i="16" s="1"/>
  <c r="C23" i="16" a="1"/>
  <c r="C23" i="16" s="1"/>
  <c r="A23" i="16" s="1"/>
  <c r="C58" i="15" a="1"/>
  <c r="C58" i="15" s="1"/>
  <c r="A58" i="15" s="1"/>
  <c r="C42" i="15" a="1"/>
  <c r="C42" i="15" s="1"/>
  <c r="A42" i="15" s="1"/>
  <c r="C26" i="15" a="1"/>
  <c r="C26" i="15" s="1"/>
  <c r="A26" i="15" s="1"/>
  <c r="C44" i="15" a="1"/>
  <c r="C44" i="15" s="1"/>
  <c r="A44" i="15" s="1"/>
  <c r="C60" i="16" a="1"/>
  <c r="C60" i="16" s="1"/>
  <c r="A60" i="16" s="1"/>
  <c r="C44" i="16" a="1"/>
  <c r="C44" i="16" s="1"/>
  <c r="A44" i="16" s="1"/>
  <c r="C28" i="16" a="1"/>
  <c r="C28" i="16" s="1"/>
  <c r="A28" i="16" s="1"/>
  <c r="C63" i="15" a="1"/>
  <c r="C63" i="15" s="1"/>
  <c r="A63" i="15" s="1"/>
  <c r="C47" i="15" a="1"/>
  <c r="C47" i="15" s="1"/>
  <c r="A47" i="15" s="1"/>
  <c r="C31" i="15" a="1"/>
  <c r="C31" i="15" s="1"/>
  <c r="A31" i="15" s="1"/>
  <c r="C15" i="15" a="1"/>
  <c r="C15" i="15" s="1"/>
  <c r="A15" i="15" s="1"/>
  <c r="C52" i="19" a="1"/>
  <c r="C52" i="19" s="1"/>
  <c r="A52" i="19" s="1"/>
  <c r="C57" i="18" a="1"/>
  <c r="C57" i="18" s="1"/>
  <c r="A57" i="18" s="1"/>
  <c r="C41" i="18" a="1"/>
  <c r="C41" i="18" s="1"/>
  <c r="A41" i="18" s="1"/>
  <c r="C25" i="18" a="1"/>
  <c r="C25" i="18" s="1"/>
  <c r="A25" i="18" s="1"/>
  <c r="C60" i="17" a="1"/>
  <c r="C60" i="17" s="1"/>
  <c r="A60" i="17" s="1"/>
  <c r="C44" i="17" a="1"/>
  <c r="C44" i="17" s="1"/>
  <c r="A44" i="17" s="1"/>
  <c r="C28" i="17" a="1"/>
  <c r="C28" i="17" s="1"/>
  <c r="A28" i="17" s="1"/>
  <c r="C58" i="18" a="1"/>
  <c r="C58" i="18" s="1"/>
  <c r="A58" i="18" s="1"/>
  <c r="C42" i="18" a="1"/>
  <c r="C42" i="18" s="1"/>
  <c r="A42" i="18" s="1"/>
  <c r="C26" i="18" a="1"/>
  <c r="C26" i="18" s="1"/>
  <c r="A26" i="18" s="1"/>
  <c r="C61" i="17" a="1"/>
  <c r="C61" i="17" s="1"/>
  <c r="A61" i="17" s="1"/>
  <c r="C45" i="17" a="1"/>
  <c r="C45" i="17" s="1"/>
  <c r="A45" i="17" s="1"/>
  <c r="C29" i="17" a="1"/>
  <c r="C29" i="17" s="1"/>
  <c r="A29" i="17" s="1"/>
  <c r="C13" i="17" a="1"/>
  <c r="C13" i="17" s="1"/>
  <c r="C51" i="18" a="1"/>
  <c r="C51" i="18" s="1"/>
  <c r="A51" i="18" s="1"/>
  <c r="C35" i="18" a="1"/>
  <c r="C35" i="18" s="1"/>
  <c r="A35" i="18" s="1"/>
  <c r="C19" i="18" a="1"/>
  <c r="C19" i="18" s="1"/>
  <c r="A19" i="18" s="1"/>
  <c r="C54" i="17" a="1"/>
  <c r="C54" i="17" s="1"/>
  <c r="A54" i="17" s="1"/>
  <c r="C38" i="17" a="1"/>
  <c r="C38" i="17" s="1"/>
  <c r="A38" i="17" s="1"/>
  <c r="C22" i="17" a="1"/>
  <c r="C22" i="17" s="1"/>
  <c r="A22" i="17" s="1"/>
  <c r="C56" i="18" a="1"/>
  <c r="C56" i="18" s="1"/>
  <c r="A56" i="18" s="1"/>
  <c r="C40" i="18" a="1"/>
  <c r="C40" i="18" s="1"/>
  <c r="A40" i="18" s="1"/>
  <c r="C24" i="18" a="1"/>
  <c r="C24" i="18" s="1"/>
  <c r="A24" i="18" s="1"/>
  <c r="C59" i="17" a="1"/>
  <c r="C59" i="17" s="1"/>
  <c r="A59" i="17" s="1"/>
  <c r="C43" i="17" a="1"/>
  <c r="C43" i="17" s="1"/>
  <c r="A43" i="17" s="1"/>
  <c r="C27" i="17" a="1"/>
  <c r="C27" i="17" s="1"/>
  <c r="A27" i="17" s="1"/>
  <c r="C40" i="20" a="1"/>
  <c r="C40" i="20" s="1"/>
  <c r="A40" i="20" s="1"/>
  <c r="C37" i="18" a="1"/>
  <c r="C37" i="18" s="1"/>
  <c r="A37" i="18" s="1"/>
  <c r="C21" i="18" a="1"/>
  <c r="C21" i="18" s="1"/>
  <c r="A21" i="18" s="1"/>
  <c r="C40" i="17" a="1"/>
  <c r="C40" i="17" s="1"/>
  <c r="A40" i="17" s="1"/>
  <c r="C24" i="17" a="1"/>
  <c r="C24" i="17" s="1"/>
  <c r="A24" i="17" s="1"/>
  <c r="C54" i="18" a="1"/>
  <c r="C54" i="18" s="1"/>
  <c r="A54" i="18" s="1"/>
  <c r="C38" i="18" a="1"/>
  <c r="C38" i="18" s="1"/>
  <c r="A38" i="18" s="1"/>
  <c r="C22" i="18" a="1"/>
  <c r="C22" i="18" s="1"/>
  <c r="A22" i="18" s="1"/>
  <c r="C57" i="17" a="1"/>
  <c r="C57" i="17" s="1"/>
  <c r="A57" i="17" s="1"/>
  <c r="C41" i="17" a="1"/>
  <c r="C41" i="17" s="1"/>
  <c r="A41" i="17" s="1"/>
  <c r="C25" i="17" a="1"/>
  <c r="C25" i="17" s="1"/>
  <c r="A25" i="17" s="1"/>
  <c r="C63" i="18" a="1"/>
  <c r="C63" i="18" s="1"/>
  <c r="A63" i="18" s="1"/>
  <c r="C47" i="18" a="1"/>
  <c r="C47" i="18" s="1"/>
  <c r="A47" i="18" s="1"/>
  <c r="C31" i="18" a="1"/>
  <c r="C31" i="18" s="1"/>
  <c r="A31" i="18" s="1"/>
  <c r="C15" i="18" a="1"/>
  <c r="C15" i="18" s="1"/>
  <c r="A15" i="18" s="1"/>
  <c r="C50" i="17" a="1"/>
  <c r="C50" i="17" s="1"/>
  <c r="A50" i="17" s="1"/>
  <c r="C34" i="17" a="1"/>
  <c r="C34" i="17" s="1"/>
  <c r="A34" i="17" s="1"/>
  <c r="C18" i="17" a="1"/>
  <c r="C18" i="17" s="1"/>
  <c r="A18" i="17" s="1"/>
  <c r="C52" i="18" a="1"/>
  <c r="C52" i="18" s="1"/>
  <c r="A52" i="18" s="1"/>
  <c r="C36" i="18" a="1"/>
  <c r="C36" i="18" s="1"/>
  <c r="A36" i="18" s="1"/>
  <c r="C20" i="18" a="1"/>
  <c r="C20" i="18" s="1"/>
  <c r="A20" i="18" s="1"/>
  <c r="C55" i="17" a="1"/>
  <c r="C55" i="17" s="1"/>
  <c r="A55" i="17" s="1"/>
  <c r="C39" i="17" a="1"/>
  <c r="C39" i="17" s="1"/>
  <c r="A39" i="17" s="1"/>
  <c r="C23" i="17" a="1"/>
  <c r="C23" i="17" s="1"/>
  <c r="A23" i="17" s="1"/>
  <c r="C62" i="18" a="1"/>
  <c r="C62" i="18" s="1"/>
  <c r="A62" i="18" s="1"/>
  <c r="C49" i="18" a="1"/>
  <c r="C49" i="18" s="1"/>
  <c r="A49" i="18" s="1"/>
  <c r="C17" i="18" a="1"/>
  <c r="C17" i="18" s="1"/>
  <c r="A17" i="18" s="1"/>
  <c r="C52" i="17" a="1"/>
  <c r="C52" i="17" s="1"/>
  <c r="A52" i="17" s="1"/>
  <c r="C36" i="17" a="1"/>
  <c r="C36" i="17" s="1"/>
  <c r="A36" i="17" s="1"/>
  <c r="C20" i="17" a="1"/>
  <c r="C20" i="17" s="1"/>
  <c r="A20" i="17" s="1"/>
  <c r="C50" i="18" a="1"/>
  <c r="C50" i="18" s="1"/>
  <c r="A50" i="18" s="1"/>
  <c r="C34" i="18" a="1"/>
  <c r="C34" i="18" s="1"/>
  <c r="A34" i="18" s="1"/>
  <c r="C18" i="18" a="1"/>
  <c r="C18" i="18" s="1"/>
  <c r="A18" i="18" s="1"/>
  <c r="C53" i="17" a="1"/>
  <c r="C53" i="17" s="1"/>
  <c r="A53" i="17" s="1"/>
  <c r="C37" i="17" a="1"/>
  <c r="C37" i="17" s="1"/>
  <c r="A37" i="17" s="1"/>
  <c r="C21" i="17" a="1"/>
  <c r="C21" i="17" s="1"/>
  <c r="A21" i="17" s="1"/>
  <c r="C59" i="18" a="1"/>
  <c r="C59" i="18" s="1"/>
  <c r="A59" i="18" s="1"/>
  <c r="C43" i="18" a="1"/>
  <c r="C43" i="18" s="1"/>
  <c r="A43" i="18" s="1"/>
  <c r="C27" i="18" a="1"/>
  <c r="C27" i="18" s="1"/>
  <c r="A27" i="18" s="1"/>
  <c r="C62" i="17" a="1"/>
  <c r="C62" i="17" s="1"/>
  <c r="A62" i="17" s="1"/>
  <c r="C46" i="17" a="1"/>
  <c r="C46" i="17" s="1"/>
  <c r="A46" i="17" s="1"/>
  <c r="C30" i="17" a="1"/>
  <c r="C30" i="17" s="1"/>
  <c r="A30" i="17" s="1"/>
  <c r="C14" i="17" a="1"/>
  <c r="C14" i="17" s="1"/>
  <c r="A14" i="17" s="1"/>
  <c r="C48" i="18" a="1"/>
  <c r="C48" i="18" s="1"/>
  <c r="A48" i="18" s="1"/>
  <c r="C32" i="18" a="1"/>
  <c r="C32" i="18" s="1"/>
  <c r="A32" i="18" s="1"/>
  <c r="C16" i="18" a="1"/>
  <c r="C16" i="18" s="1"/>
  <c r="A16" i="18" s="1"/>
  <c r="C51" i="17" a="1"/>
  <c r="C51" i="17" s="1"/>
  <c r="A51" i="17" s="1"/>
  <c r="C35" i="17" a="1"/>
  <c r="C35" i="17" s="1"/>
  <c r="A35" i="17" s="1"/>
  <c r="C19" i="17" a="1"/>
  <c r="C19" i="17" s="1"/>
  <c r="A19" i="17" s="1"/>
  <c r="C61" i="18" a="1"/>
  <c r="C61" i="18" s="1"/>
  <c r="A61" i="18" s="1"/>
  <c r="C45" i="18" a="1"/>
  <c r="C45" i="18" s="1"/>
  <c r="A45" i="18" s="1"/>
  <c r="C29" i="18" a="1"/>
  <c r="C29" i="18" s="1"/>
  <c r="A29" i="18" s="1"/>
  <c r="C13" i="18" a="1"/>
  <c r="C13" i="18" s="1"/>
  <c r="C48" i="17" a="1"/>
  <c r="C48" i="17" s="1"/>
  <c r="A48" i="17" s="1"/>
  <c r="C32" i="17" a="1"/>
  <c r="C32" i="17" s="1"/>
  <c r="A32" i="17" s="1"/>
  <c r="C16" i="17" a="1"/>
  <c r="C16" i="17" s="1"/>
  <c r="A16" i="17" s="1"/>
  <c r="C46" i="18" a="1"/>
  <c r="C46" i="18" s="1"/>
  <c r="A46" i="18" s="1"/>
  <c r="C30" i="18" a="1"/>
  <c r="C30" i="18" s="1"/>
  <c r="A30" i="18" s="1"/>
  <c r="C14" i="18" a="1"/>
  <c r="C14" i="18" s="1"/>
  <c r="A14" i="18" s="1"/>
  <c r="C49" i="17" a="1"/>
  <c r="C49" i="17" s="1"/>
  <c r="A49" i="17" s="1"/>
  <c r="C33" i="17" a="1"/>
  <c r="C33" i="17" s="1"/>
  <c r="A33" i="17" s="1"/>
  <c r="C17" i="17" a="1"/>
  <c r="C17" i="17" s="1"/>
  <c r="A17" i="17" s="1"/>
  <c r="C55" i="18" a="1"/>
  <c r="C55" i="18" s="1"/>
  <c r="A55" i="18" s="1"/>
  <c r="C39" i="18" a="1"/>
  <c r="C39" i="18" s="1"/>
  <c r="A39" i="18" s="1"/>
  <c r="C23" i="18" a="1"/>
  <c r="C23" i="18" s="1"/>
  <c r="A23" i="18" s="1"/>
  <c r="C58" i="17" a="1"/>
  <c r="C58" i="17" s="1"/>
  <c r="A58" i="17" s="1"/>
  <c r="C42" i="17" a="1"/>
  <c r="C42" i="17" s="1"/>
  <c r="A42" i="17" s="1"/>
  <c r="C26" i="17" a="1"/>
  <c r="C26" i="17" s="1"/>
  <c r="A26" i="17" s="1"/>
  <c r="C60" i="18" a="1"/>
  <c r="C60" i="18" s="1"/>
  <c r="A60" i="18" s="1"/>
  <c r="C44" i="18" a="1"/>
  <c r="C44" i="18" s="1"/>
  <c r="A44" i="18" s="1"/>
  <c r="C28" i="18" a="1"/>
  <c r="C28" i="18" s="1"/>
  <c r="A28" i="18" s="1"/>
  <c r="C63" i="17" a="1"/>
  <c r="C63" i="17" s="1"/>
  <c r="A63" i="17" s="1"/>
  <c r="C47" i="17" a="1"/>
  <c r="C47" i="17" s="1"/>
  <c r="A47" i="17" s="1"/>
  <c r="C31" i="17" a="1"/>
  <c r="C31" i="17" s="1"/>
  <c r="A31" i="17" s="1"/>
  <c r="C15" i="17" a="1"/>
  <c r="C15" i="17" s="1"/>
  <c r="A15" i="17" s="1"/>
  <c r="C20" i="19" a="1"/>
  <c r="C20" i="19" s="1"/>
  <c r="A20" i="19" s="1"/>
  <c r="C49" i="19" a="1"/>
  <c r="C49" i="19" s="1"/>
  <c r="A49" i="19" s="1"/>
  <c r="C17" i="19" a="1"/>
  <c r="C17" i="19" s="1"/>
  <c r="A17" i="19" s="1"/>
  <c r="C44" i="19" a="1"/>
  <c r="C44" i="19" s="1"/>
  <c r="A44" i="19" s="1"/>
  <c r="C58" i="19" a="1"/>
  <c r="C58" i="19" s="1"/>
  <c r="A58" i="19" s="1"/>
  <c r="C42" i="19" a="1"/>
  <c r="C42" i="19" s="1"/>
  <c r="A42" i="19" s="1"/>
  <c r="C26" i="19" a="1"/>
  <c r="C26" i="19" s="1"/>
  <c r="A26" i="19" s="1"/>
  <c r="C40" i="19" a="1"/>
  <c r="C40" i="19" s="1"/>
  <c r="A40" i="19" s="1"/>
  <c r="C59" i="19" a="1"/>
  <c r="C59" i="19" s="1"/>
  <c r="A59" i="19" s="1"/>
  <c r="C43" i="19" a="1"/>
  <c r="C43" i="19" s="1"/>
  <c r="A43" i="19" s="1"/>
  <c r="C27" i="19" a="1"/>
  <c r="C27" i="19" s="1"/>
  <c r="A27" i="19" s="1"/>
  <c r="C60" i="19" a="1"/>
  <c r="C60" i="19" s="1"/>
  <c r="A60" i="19" s="1"/>
  <c r="C61" i="19" a="1"/>
  <c r="C61" i="19" s="1"/>
  <c r="A61" i="19" s="1"/>
  <c r="C45" i="19" a="1"/>
  <c r="C45" i="19" s="1"/>
  <c r="A45" i="19" s="1"/>
  <c r="C29" i="19" a="1"/>
  <c r="C29" i="19" s="1"/>
  <c r="A29" i="19" s="1"/>
  <c r="C13" i="19" a="1"/>
  <c r="C13" i="19" s="1"/>
  <c r="C32" i="19" a="1"/>
  <c r="C32" i="19" s="1"/>
  <c r="A32" i="19" s="1"/>
  <c r="C54" i="19" a="1"/>
  <c r="C54" i="19" s="1"/>
  <c r="A54" i="19" s="1"/>
  <c r="C38" i="19" a="1"/>
  <c r="C38" i="19" s="1"/>
  <c r="A38" i="19" s="1"/>
  <c r="C22" i="19" a="1"/>
  <c r="C22" i="19" s="1"/>
  <c r="A22" i="19" s="1"/>
  <c r="C24" i="19" a="1"/>
  <c r="C24" i="19" s="1"/>
  <c r="A24" i="19" s="1"/>
  <c r="C55" i="19" a="1"/>
  <c r="C55" i="19" s="1"/>
  <c r="A55" i="19" s="1"/>
  <c r="C39" i="19" a="1"/>
  <c r="C39" i="19" s="1"/>
  <c r="A39" i="19" s="1"/>
  <c r="C23" i="19" a="1"/>
  <c r="C23" i="19" s="1"/>
  <c r="A23" i="19" s="1"/>
  <c r="C57" i="19" a="1"/>
  <c r="C57" i="19" s="1"/>
  <c r="A57" i="19" s="1"/>
  <c r="C41" i="19" a="1"/>
  <c r="C41" i="19" s="1"/>
  <c r="A41" i="19" s="1"/>
  <c r="C25" i="19" a="1"/>
  <c r="C25" i="19" s="1"/>
  <c r="A25" i="19" s="1"/>
  <c r="C56" i="19" a="1"/>
  <c r="C56" i="19" s="1"/>
  <c r="A56" i="19" s="1"/>
  <c r="C28" i="19" a="1"/>
  <c r="C28" i="19" s="1"/>
  <c r="A28" i="19" s="1"/>
  <c r="C50" i="19" a="1"/>
  <c r="C50" i="19" s="1"/>
  <c r="A50" i="19" s="1"/>
  <c r="C34" i="19" a="1"/>
  <c r="C34" i="19" s="1"/>
  <c r="A34" i="19" s="1"/>
  <c r="C18" i="19" a="1"/>
  <c r="C18" i="19" s="1"/>
  <c r="A18" i="19" s="1"/>
  <c r="C16" i="19" a="1"/>
  <c r="C16" i="19" s="1"/>
  <c r="A16" i="19" s="1"/>
  <c r="C51" i="19" a="1"/>
  <c r="C51" i="19" s="1"/>
  <c r="A51" i="19" s="1"/>
  <c r="C35" i="19" a="1"/>
  <c r="C35" i="19" s="1"/>
  <c r="A35" i="19" s="1"/>
  <c r="C19" i="19" a="1"/>
  <c r="C19" i="19" s="1"/>
  <c r="A19" i="19" s="1"/>
  <c r="C36" i="19" a="1"/>
  <c r="C36" i="19" s="1"/>
  <c r="A36" i="19" s="1"/>
  <c r="C53" i="19" a="1"/>
  <c r="C53" i="19" s="1"/>
  <c r="A53" i="19" s="1"/>
  <c r="C37" i="19" a="1"/>
  <c r="C37" i="19" s="1"/>
  <c r="A37" i="19" s="1"/>
  <c r="C21" i="19" a="1"/>
  <c r="C21" i="19" s="1"/>
  <c r="A21" i="19" s="1"/>
  <c r="C48" i="19" a="1"/>
  <c r="C48" i="19" s="1"/>
  <c r="A48" i="19" s="1"/>
  <c r="C62" i="19" a="1"/>
  <c r="C62" i="19" s="1"/>
  <c r="A62" i="19" s="1"/>
  <c r="C46" i="19" a="1"/>
  <c r="C46" i="19" s="1"/>
  <c r="A46" i="19" s="1"/>
  <c r="C30" i="19" a="1"/>
  <c r="C30" i="19" s="1"/>
  <c r="A30" i="19" s="1"/>
  <c r="C14" i="19" a="1"/>
  <c r="C14" i="19" s="1"/>
  <c r="A14" i="19" s="1"/>
  <c r="C63" i="19" a="1"/>
  <c r="C63" i="19" s="1"/>
  <c r="A63" i="19" s="1"/>
  <c r="C47" i="19" a="1"/>
  <c r="C47" i="19" s="1"/>
  <c r="A47" i="19" s="1"/>
  <c r="C31" i="19" a="1"/>
  <c r="C31" i="19" s="1"/>
  <c r="A31" i="19" s="1"/>
  <c r="C15" i="19" a="1"/>
  <c r="C15" i="19" s="1"/>
  <c r="A15" i="19" s="1"/>
  <c r="C20" i="20" a="1"/>
  <c r="C20" i="20" s="1"/>
  <c r="A20" i="20" s="1"/>
  <c r="C49" i="20" a="1"/>
  <c r="C49" i="20" s="1"/>
  <c r="A49" i="20" s="1"/>
  <c r="C33" i="20" a="1"/>
  <c r="C33" i="20" s="1"/>
  <c r="A33" i="20" s="1"/>
  <c r="C17" i="20" a="1"/>
  <c r="C17" i="20" s="1"/>
  <c r="A17" i="20" s="1"/>
  <c r="C52" i="20" a="1"/>
  <c r="C52" i="20" s="1"/>
  <c r="A52" i="20" s="1"/>
  <c r="C58" i="20" a="1"/>
  <c r="C58" i="20" s="1"/>
  <c r="A58" i="20" s="1"/>
  <c r="C42" i="20" a="1"/>
  <c r="C42" i="20" s="1"/>
  <c r="A42" i="20" s="1"/>
  <c r="C26" i="20" a="1"/>
  <c r="C26" i="20" s="1"/>
  <c r="A26" i="20" s="1"/>
  <c r="C28" i="20" a="1"/>
  <c r="C28" i="20" s="1"/>
  <c r="A28" i="20" s="1"/>
  <c r="C59" i="20" a="1"/>
  <c r="C59" i="20" s="1"/>
  <c r="A59" i="20" s="1"/>
  <c r="C43" i="20" a="1"/>
  <c r="C43" i="20" s="1"/>
  <c r="A43" i="20" s="1"/>
  <c r="C27" i="20" a="1"/>
  <c r="C27" i="20" s="1"/>
  <c r="A27" i="20" s="1"/>
  <c r="C61" i="20" a="1"/>
  <c r="C61" i="20" s="1"/>
  <c r="A61" i="20" s="1"/>
  <c r="C45" i="20" a="1"/>
  <c r="C45" i="20" s="1"/>
  <c r="A45" i="20" s="1"/>
  <c r="C29" i="20" a="1"/>
  <c r="C29" i="20" s="1"/>
  <c r="A29" i="20" s="1"/>
  <c r="C13" i="20" a="1"/>
  <c r="C13" i="20" s="1"/>
  <c r="C44" i="20" a="1"/>
  <c r="C44" i="20" s="1"/>
  <c r="A44" i="20" s="1"/>
  <c r="C54" i="20" a="1"/>
  <c r="C54" i="20" s="1"/>
  <c r="A54" i="20" s="1"/>
  <c r="C38" i="20" a="1"/>
  <c r="C38" i="20" s="1"/>
  <c r="A38" i="20" s="1"/>
  <c r="C22" i="20" a="1"/>
  <c r="C22" i="20" s="1"/>
  <c r="A22" i="20" s="1"/>
  <c r="C24" i="20" a="1"/>
  <c r="C24" i="20" s="1"/>
  <c r="A24" i="20" s="1"/>
  <c r="C55" i="20" a="1"/>
  <c r="C55" i="20" s="1"/>
  <c r="A55" i="20" s="1"/>
  <c r="C39" i="20" a="1"/>
  <c r="C39" i="20" s="1"/>
  <c r="A39" i="20" s="1"/>
  <c r="C23" i="20" a="1"/>
  <c r="C23" i="20" s="1"/>
  <c r="A23" i="20" s="1"/>
  <c r="C57" i="20" a="1"/>
  <c r="C57" i="20" s="1"/>
  <c r="A57" i="20" s="1"/>
  <c r="C41" i="20" a="1"/>
  <c r="C41" i="20" s="1"/>
  <c r="A41" i="20" s="1"/>
  <c r="C25" i="20" a="1"/>
  <c r="C25" i="20" s="1"/>
  <c r="A25" i="20" s="1"/>
  <c r="C60" i="20" a="1"/>
  <c r="C60" i="20" s="1"/>
  <c r="A60" i="20" s="1"/>
  <c r="C36" i="20" a="1"/>
  <c r="C36" i="20" s="1"/>
  <c r="A36" i="20" s="1"/>
  <c r="C50" i="20" a="1"/>
  <c r="C50" i="20" s="1"/>
  <c r="A50" i="20" s="1"/>
  <c r="C34" i="20" a="1"/>
  <c r="C34" i="20" s="1"/>
  <c r="A34" i="20" s="1"/>
  <c r="C18" i="20" a="1"/>
  <c r="C18" i="20" s="1"/>
  <c r="A18" i="20" s="1"/>
  <c r="C16" i="20" a="1"/>
  <c r="C16" i="20" s="1"/>
  <c r="A16" i="20" s="1"/>
  <c r="C51" i="20" a="1"/>
  <c r="C51" i="20" s="1"/>
  <c r="A51" i="20" s="1"/>
  <c r="C35" i="20" a="1"/>
  <c r="C35" i="20" s="1"/>
  <c r="A35" i="20" s="1"/>
  <c r="C19" i="20" a="1"/>
  <c r="C19" i="20" s="1"/>
  <c r="A19" i="20" s="1"/>
  <c r="C32" i="20" a="1"/>
  <c r="C32" i="20" s="1"/>
  <c r="A32" i="20" s="1"/>
  <c r="C53" i="20" a="1"/>
  <c r="C53" i="20" s="1"/>
  <c r="A53" i="20" s="1"/>
  <c r="C37" i="20" a="1"/>
  <c r="C37" i="20" s="1"/>
  <c r="A37" i="20" s="1"/>
  <c r="C21" i="20" a="1"/>
  <c r="C21" i="20" s="1"/>
  <c r="A21" i="20" s="1"/>
  <c r="C56" i="20" a="1"/>
  <c r="C56" i="20" s="1"/>
  <c r="A56" i="20" s="1"/>
  <c r="C62" i="20" a="1"/>
  <c r="C62" i="20" s="1"/>
  <c r="A62" i="20" s="1"/>
  <c r="C46" i="20" a="1"/>
  <c r="C46" i="20" s="1"/>
  <c r="A46" i="20" s="1"/>
  <c r="C30" i="20" a="1"/>
  <c r="C30" i="20" s="1"/>
  <c r="A30" i="20" s="1"/>
  <c r="C14" i="20" a="1"/>
  <c r="C14" i="20" s="1"/>
  <c r="A14" i="20" s="1"/>
  <c r="C63" i="20" a="1"/>
  <c r="C63" i="20" s="1"/>
  <c r="A63" i="20" s="1"/>
  <c r="C47" i="20" a="1"/>
  <c r="C47" i="20" s="1"/>
  <c r="A47" i="20" s="1"/>
  <c r="C31" i="20" a="1"/>
  <c r="C31" i="20" s="1"/>
  <c r="A31" i="20" s="1"/>
  <c r="C15" i="20" a="1"/>
  <c r="C15" i="20" s="1"/>
  <c r="A15" i="20" s="1"/>
  <c r="A33" i="11"/>
  <c r="A33" i="5"/>
  <c r="A33" i="14"/>
  <c r="A33" i="13"/>
  <c r="A38" i="4"/>
  <c r="A33" i="18"/>
  <c r="F15" i="14"/>
  <c r="F13" i="14"/>
  <c r="F14" i="14"/>
  <c r="G23" i="14"/>
  <c r="F16" i="14"/>
  <c r="F13" i="10"/>
  <c r="F16" i="10"/>
  <c r="G23" i="10"/>
  <c r="F14" i="11"/>
  <c r="F16" i="11"/>
  <c r="F13" i="11"/>
  <c r="F15" i="11"/>
  <c r="G23" i="11"/>
  <c r="F14" i="18"/>
  <c r="F13" i="18"/>
  <c r="F16" i="18"/>
  <c r="F15" i="18"/>
  <c r="G23" i="18"/>
  <c r="G23" i="9"/>
  <c r="F14" i="9"/>
  <c r="F13" i="9"/>
  <c r="F16" i="9"/>
  <c r="F15" i="9"/>
  <c r="F14" i="10"/>
  <c r="F15" i="10"/>
  <c r="F15" i="13"/>
  <c r="F13" i="13"/>
  <c r="F14" i="13"/>
  <c r="F16" i="13"/>
  <c r="G23" i="13"/>
  <c r="A33" i="9"/>
  <c r="F16" i="17"/>
  <c r="G23" i="17"/>
  <c r="F14" i="17"/>
  <c r="F15" i="17"/>
  <c r="F13" i="17"/>
  <c r="F14" i="7"/>
  <c r="F16" i="7"/>
  <c r="G23" i="7"/>
  <c r="F15" i="7"/>
  <c r="F13" i="7"/>
  <c r="G23" i="8"/>
  <c r="F15" i="8"/>
  <c r="F13" i="8"/>
  <c r="F14" i="8"/>
  <c r="F16" i="8"/>
  <c r="F15" i="5"/>
  <c r="F14" i="5"/>
  <c r="F13" i="5"/>
  <c r="F16" i="5"/>
  <c r="G23" i="5"/>
  <c r="F14" i="15"/>
  <c r="G23" i="15"/>
  <c r="F15" i="15"/>
  <c r="F16" i="15"/>
  <c r="F13" i="15"/>
  <c r="F13" i="6"/>
  <c r="G23" i="6"/>
  <c r="F15" i="6"/>
  <c r="F14" i="6"/>
  <c r="F16" i="6"/>
  <c r="F15" i="20"/>
  <c r="G23" i="20"/>
  <c r="F14" i="20"/>
  <c r="F13" i="20"/>
  <c r="F16" i="20"/>
  <c r="G23" i="16"/>
  <c r="F14" i="16"/>
  <c r="F16" i="16"/>
  <c r="F13" i="16"/>
  <c r="F15" i="16"/>
  <c r="G23" i="4"/>
  <c r="F16" i="12"/>
  <c r="F15" i="12"/>
  <c r="G23" i="12"/>
  <c r="F14" i="12"/>
  <c r="F13" i="12"/>
  <c r="G23" i="19"/>
  <c r="F16" i="19"/>
  <c r="F13" i="19"/>
  <c r="F15" i="19"/>
  <c r="F14" i="19"/>
  <c r="B15" i="3" l="1"/>
  <c r="B14" i="3"/>
  <c r="I16" i="3"/>
  <c r="I13" i="3"/>
  <c r="I15" i="3"/>
  <c r="I14" i="3"/>
  <c r="A13" i="3"/>
  <c r="B13" i="3"/>
  <c r="B37" i="3"/>
  <c r="B51" i="3"/>
  <c r="B62" i="3"/>
  <c r="B60" i="3"/>
  <c r="B36" i="3"/>
  <c r="B53" i="3"/>
  <c r="B54" i="3"/>
  <c r="B17" i="3"/>
  <c r="B34" i="3"/>
  <c r="B30" i="3"/>
  <c r="B19" i="3"/>
  <c r="B50" i="3"/>
  <c r="B29" i="3"/>
  <c r="B47" i="3"/>
  <c r="B49" i="3"/>
  <c r="B31" i="3"/>
  <c r="B20" i="3"/>
  <c r="B46" i="3"/>
  <c r="B63" i="3"/>
  <c r="B43" i="3"/>
  <c r="B44" i="3"/>
  <c r="B40" i="3"/>
  <c r="B52" i="3"/>
  <c r="B18" i="3"/>
  <c r="B26" i="3"/>
  <c r="B61" i="3"/>
  <c r="B45" i="3"/>
  <c r="B48" i="3"/>
  <c r="B28" i="3"/>
  <c r="B21" i="3"/>
  <c r="B41" i="3"/>
  <c r="B59" i="3"/>
  <c r="B32" i="3"/>
  <c r="B27" i="3"/>
  <c r="B25" i="3"/>
  <c r="B58" i="3"/>
  <c r="B35" i="3"/>
  <c r="B38" i="3"/>
  <c r="B33" i="3"/>
  <c r="B22" i="3"/>
  <c r="B42" i="3"/>
  <c r="B57" i="3"/>
  <c r="B56" i="3"/>
  <c r="B55" i="3"/>
  <c r="B24" i="3"/>
  <c r="B39" i="3"/>
  <c r="B23" i="3"/>
  <c r="B16" i="3"/>
  <c r="A15" i="4"/>
  <c r="A14" i="4"/>
  <c r="A28" i="4"/>
  <c r="A16" i="4"/>
  <c r="A20" i="4"/>
  <c r="A24" i="4"/>
  <c r="A33" i="4"/>
  <c r="A31" i="4"/>
  <c r="A30" i="4"/>
  <c r="A25" i="4"/>
  <c r="A19" i="4"/>
  <c r="A18" i="4"/>
  <c r="A32" i="4"/>
  <c r="A27" i="4"/>
  <c r="A26" i="4"/>
  <c r="A21" i="4"/>
  <c r="A29" i="4"/>
  <c r="A23" i="4"/>
  <c r="A22" i="4"/>
  <c r="A17" i="4"/>
  <c r="I13" i="4"/>
  <c r="I14" i="4"/>
  <c r="I15" i="4"/>
  <c r="I16" i="4"/>
  <c r="B35" i="4"/>
  <c r="B13" i="4"/>
  <c r="B19" i="4"/>
  <c r="B16" i="4"/>
  <c r="B46" i="4"/>
  <c r="B20" i="4"/>
  <c r="B37" i="4"/>
  <c r="B58" i="4"/>
  <c r="B59" i="4"/>
  <c r="B25" i="4"/>
  <c r="B54" i="4"/>
  <c r="B47" i="4"/>
  <c r="B60" i="4"/>
  <c r="B61" i="4"/>
  <c r="B49" i="4"/>
  <c r="B48" i="4"/>
  <c r="B26" i="4"/>
  <c r="B33" i="4"/>
  <c r="B23" i="4"/>
  <c r="B36" i="4"/>
  <c r="B53" i="4"/>
  <c r="B62" i="4"/>
  <c r="B24" i="4"/>
  <c r="B41" i="4"/>
  <c r="B14" i="4"/>
  <c r="B63" i="4"/>
  <c r="B29" i="4"/>
  <c r="B32" i="4"/>
  <c r="B51" i="4"/>
  <c r="A13" i="4"/>
  <c r="B22" i="4"/>
  <c r="B39" i="4"/>
  <c r="B52" i="4"/>
  <c r="B50" i="4"/>
  <c r="B27" i="4"/>
  <c r="B40" i="4"/>
  <c r="B57" i="4"/>
  <c r="B15" i="4"/>
  <c r="B28" i="4"/>
  <c r="B45" i="4"/>
  <c r="B55" i="4"/>
  <c r="B56" i="4"/>
  <c r="B17" i="4"/>
  <c r="B21" i="4"/>
  <c r="B18" i="4"/>
  <c r="B30" i="4"/>
  <c r="B38" i="4"/>
  <c r="B31" i="4"/>
  <c r="B43" i="4"/>
  <c r="B44" i="4"/>
  <c r="B34" i="4"/>
  <c r="B42" i="4"/>
  <c r="I14" i="20"/>
  <c r="B24" i="20"/>
  <c r="B40" i="20"/>
  <c r="I16" i="20"/>
  <c r="I13" i="20"/>
  <c r="B39" i="20"/>
  <c r="B44" i="20"/>
  <c r="B45" i="20"/>
  <c r="B42" i="20"/>
  <c r="B32" i="20"/>
  <c r="B33" i="20"/>
  <c r="B30" i="20"/>
  <c r="B20" i="20"/>
  <c r="B21" i="20"/>
  <c r="B18" i="20"/>
  <c r="B62" i="20"/>
  <c r="B41" i="20"/>
  <c r="B56" i="20"/>
  <c r="B25" i="20"/>
  <c r="B47" i="20"/>
  <c r="B60" i="20"/>
  <c r="B61" i="20"/>
  <c r="B58" i="20"/>
  <c r="B48" i="20"/>
  <c r="B49" i="20"/>
  <c r="B46" i="20"/>
  <c r="B36" i="20"/>
  <c r="B37" i="20"/>
  <c r="B34" i="20"/>
  <c r="B22" i="20"/>
  <c r="B38" i="20"/>
  <c r="B57" i="20"/>
  <c r="I15" i="20"/>
  <c r="B59" i="20"/>
  <c r="B51" i="20"/>
  <c r="B55" i="20"/>
  <c r="B23" i="20"/>
  <c r="B15" i="20"/>
  <c r="B19" i="20"/>
  <c r="B63" i="20"/>
  <c r="B52" i="20"/>
  <c r="B53" i="20"/>
  <c r="B50" i="20"/>
  <c r="B43" i="20"/>
  <c r="B16" i="20"/>
  <c r="B27" i="20"/>
  <c r="A13" i="20"/>
  <c r="B28" i="20"/>
  <c r="B17" i="20"/>
  <c r="B31" i="20"/>
  <c r="B29" i="20"/>
  <c r="B26" i="20"/>
  <c r="B13" i="20"/>
  <c r="B14" i="20"/>
  <c r="B54" i="20"/>
  <c r="B35" i="20"/>
  <c r="B17" i="9"/>
  <c r="B29" i="9"/>
  <c r="B48" i="9"/>
  <c r="I15" i="9"/>
  <c r="B60" i="9"/>
  <c r="B40" i="9"/>
  <c r="B42" i="9"/>
  <c r="B13" i="9"/>
  <c r="B16" i="9"/>
  <c r="B30" i="9"/>
  <c r="B55" i="9"/>
  <c r="B23" i="9"/>
  <c r="I14" i="9"/>
  <c r="B63" i="9"/>
  <c r="B54" i="9"/>
  <c r="B45" i="9"/>
  <c r="B36" i="9"/>
  <c r="B18" i="9"/>
  <c r="B33" i="9"/>
  <c r="B58" i="9"/>
  <c r="B21" i="9"/>
  <c r="B56" i="9"/>
  <c r="B46" i="9"/>
  <c r="B44" i="9"/>
  <c r="B20" i="9"/>
  <c r="I13" i="9"/>
  <c r="A13" i="9"/>
  <c r="B31" i="9"/>
  <c r="B61" i="9"/>
  <c r="B15" i="9"/>
  <c r="B49" i="9"/>
  <c r="B35" i="9"/>
  <c r="B22" i="9"/>
  <c r="B37" i="9"/>
  <c r="B62" i="9"/>
  <c r="B28" i="9"/>
  <c r="B25" i="9"/>
  <c r="I16" i="9"/>
  <c r="B47" i="9"/>
  <c r="B19" i="9"/>
  <c r="B41" i="9"/>
  <c r="B27" i="9"/>
  <c r="B14" i="9"/>
  <c r="B52" i="9"/>
  <c r="B53" i="9"/>
  <c r="B57" i="9"/>
  <c r="B43" i="9"/>
  <c r="B38" i="9"/>
  <c r="B26" i="9"/>
  <c r="B39" i="9"/>
  <c r="B34" i="9"/>
  <c r="B32" i="9"/>
  <c r="B50" i="9"/>
  <c r="B24" i="9"/>
  <c r="B59" i="9"/>
  <c r="B51" i="9"/>
  <c r="I14" i="12"/>
  <c r="A13" i="12"/>
  <c r="I13" i="12"/>
  <c r="B13" i="12"/>
  <c r="B28" i="12"/>
  <c r="B55" i="12"/>
  <c r="B48" i="12"/>
  <c r="B14" i="12"/>
  <c r="B51" i="12"/>
  <c r="B36" i="12"/>
  <c r="B53" i="12"/>
  <c r="B23" i="12"/>
  <c r="B40" i="12"/>
  <c r="B57" i="12"/>
  <c r="B54" i="12"/>
  <c r="B44" i="12"/>
  <c r="B59" i="12"/>
  <c r="B63" i="12"/>
  <c r="B39" i="12"/>
  <c r="B45" i="12"/>
  <c r="B15" i="12"/>
  <c r="B17" i="12"/>
  <c r="B30" i="12"/>
  <c r="B27" i="12"/>
  <c r="B52" i="12"/>
  <c r="B18" i="12"/>
  <c r="B43" i="12"/>
  <c r="B56" i="12"/>
  <c r="B22" i="12"/>
  <c r="B61" i="12"/>
  <c r="B60" i="12"/>
  <c r="B29" i="12"/>
  <c r="I16" i="12"/>
  <c r="B58" i="12"/>
  <c r="B16" i="12"/>
  <c r="B33" i="12"/>
  <c r="B46" i="12"/>
  <c r="B31" i="12"/>
  <c r="B21" i="12"/>
  <c r="B34" i="12"/>
  <c r="B47" i="12"/>
  <c r="B25" i="12"/>
  <c r="B38" i="12"/>
  <c r="B26" i="12"/>
  <c r="B32" i="12"/>
  <c r="B37" i="12"/>
  <c r="B42" i="12"/>
  <c r="B49" i="12"/>
  <c r="B50" i="12"/>
  <c r="B62" i="12"/>
  <c r="I15" i="12"/>
  <c r="B20" i="12"/>
  <c r="B19" i="12"/>
  <c r="B24" i="12"/>
  <c r="B35" i="12"/>
  <c r="B41" i="12"/>
  <c r="B16" i="5"/>
  <c r="B28" i="5"/>
  <c r="B57" i="5"/>
  <c r="B21" i="5"/>
  <c r="B44" i="5"/>
  <c r="B61" i="5"/>
  <c r="B37" i="5"/>
  <c r="B36" i="5"/>
  <c r="B33" i="5"/>
  <c r="B55" i="5"/>
  <c r="B27" i="5"/>
  <c r="B50" i="5"/>
  <c r="B63" i="5"/>
  <c r="B35" i="5"/>
  <c r="I14" i="5"/>
  <c r="B53" i="5"/>
  <c r="B32" i="5"/>
  <c r="B22" i="5"/>
  <c r="B58" i="5"/>
  <c r="B48" i="5"/>
  <c r="B26" i="5"/>
  <c r="B18" i="5"/>
  <c r="B40" i="5"/>
  <c r="B49" i="5"/>
  <c r="B30" i="5"/>
  <c r="B43" i="5"/>
  <c r="B15" i="5"/>
  <c r="B38" i="5"/>
  <c r="I15" i="5"/>
  <c r="B25" i="5"/>
  <c r="B23" i="5"/>
  <c r="B13" i="5"/>
  <c r="B29" i="5"/>
  <c r="B39" i="5"/>
  <c r="I13" i="5"/>
  <c r="B60" i="5"/>
  <c r="B14" i="5"/>
  <c r="B46" i="5"/>
  <c r="B59" i="5"/>
  <c r="B31" i="5"/>
  <c r="B54" i="5"/>
  <c r="B51" i="5"/>
  <c r="B41" i="5"/>
  <c r="B56" i="5"/>
  <c r="B62" i="5"/>
  <c r="B52" i="5"/>
  <c r="A13" i="5"/>
  <c r="B34" i="5"/>
  <c r="I16" i="5"/>
  <c r="B24" i="5"/>
  <c r="B17" i="5"/>
  <c r="B47" i="5"/>
  <c r="B42" i="5"/>
  <c r="B19" i="5"/>
  <c r="B20" i="5"/>
  <c r="B45" i="5"/>
  <c r="I14" i="17"/>
  <c r="B25" i="17"/>
  <c r="I16" i="17"/>
  <c r="B13" i="17"/>
  <c r="B60" i="17"/>
  <c r="B50" i="17"/>
  <c r="B41" i="17"/>
  <c r="B19" i="17"/>
  <c r="B32" i="17"/>
  <c r="B57" i="17"/>
  <c r="B23" i="17"/>
  <c r="B36" i="17"/>
  <c r="B61" i="17"/>
  <c r="B62" i="17"/>
  <c r="B24" i="17"/>
  <c r="B18" i="17"/>
  <c r="B28" i="17"/>
  <c r="B17" i="17"/>
  <c r="B15" i="17"/>
  <c r="B63" i="17"/>
  <c r="B22" i="17"/>
  <c r="B35" i="17"/>
  <c r="B48" i="17"/>
  <c r="B26" i="17"/>
  <c r="B39" i="17"/>
  <c r="B52" i="17"/>
  <c r="B14" i="17"/>
  <c r="B27" i="17"/>
  <c r="B40" i="17"/>
  <c r="B31" i="17"/>
  <c r="I13" i="17"/>
  <c r="B34" i="17"/>
  <c r="A13" i="17"/>
  <c r="B33" i="17"/>
  <c r="B38" i="17"/>
  <c r="B51" i="17"/>
  <c r="B49" i="17"/>
  <c r="B42" i="17"/>
  <c r="B55" i="17"/>
  <c r="B45" i="17"/>
  <c r="B30" i="17"/>
  <c r="B43" i="17"/>
  <c r="I15" i="17"/>
  <c r="B54" i="17"/>
  <c r="B20" i="17"/>
  <c r="B56" i="17"/>
  <c r="B47" i="17"/>
  <c r="B16" i="17"/>
  <c r="B29" i="17"/>
  <c r="B21" i="17"/>
  <c r="B53" i="17"/>
  <c r="B46" i="17"/>
  <c r="B44" i="17"/>
  <c r="B37" i="17"/>
  <c r="B58" i="17"/>
  <c r="B59" i="17"/>
  <c r="B39" i="18"/>
  <c r="B51" i="18"/>
  <c r="B40" i="18"/>
  <c r="B57" i="18"/>
  <c r="B27" i="18"/>
  <c r="I15" i="18"/>
  <c r="B31" i="18"/>
  <c r="B60" i="18"/>
  <c r="B26" i="18"/>
  <c r="B20" i="18"/>
  <c r="I13" i="18"/>
  <c r="B16" i="18"/>
  <c r="B33" i="18"/>
  <c r="B46" i="18"/>
  <c r="I14" i="18"/>
  <c r="B36" i="18"/>
  <c r="B55" i="18"/>
  <c r="B56" i="18"/>
  <c r="B22" i="18"/>
  <c r="B21" i="18"/>
  <c r="A13" i="18"/>
  <c r="B59" i="18"/>
  <c r="B29" i="18"/>
  <c r="B42" i="18"/>
  <c r="B52" i="18"/>
  <c r="B19" i="18"/>
  <c r="B32" i="18"/>
  <c r="B49" i="18"/>
  <c r="B37" i="18"/>
  <c r="B43" i="18"/>
  <c r="B25" i="18"/>
  <c r="B38" i="18"/>
  <c r="B18" i="18"/>
  <c r="B47" i="18"/>
  <c r="B28" i="18"/>
  <c r="B45" i="18"/>
  <c r="B58" i="18"/>
  <c r="B53" i="18"/>
  <c r="B23" i="18"/>
  <c r="B48" i="18"/>
  <c r="B14" i="18"/>
  <c r="B62" i="18"/>
  <c r="B24" i="18"/>
  <c r="B15" i="18"/>
  <c r="B50" i="18"/>
  <c r="B41" i="18"/>
  <c r="B44" i="18"/>
  <c r="B63" i="18"/>
  <c r="I16" i="18"/>
  <c r="B54" i="18"/>
  <c r="B61" i="18"/>
  <c r="B17" i="18"/>
  <c r="B13" i="18"/>
  <c r="B35" i="18"/>
  <c r="B30" i="18"/>
  <c r="B34" i="18"/>
  <c r="B14" i="11"/>
  <c r="I16" i="11"/>
  <c r="B18" i="11"/>
  <c r="B31" i="11"/>
  <c r="B44" i="11"/>
  <c r="B43" i="11"/>
  <c r="B25" i="11"/>
  <c r="B54" i="11"/>
  <c r="B16" i="11"/>
  <c r="B30" i="11"/>
  <c r="I15" i="11"/>
  <c r="B61" i="11"/>
  <c r="B23" i="11"/>
  <c r="B36" i="11"/>
  <c r="I14" i="11"/>
  <c r="B62" i="11"/>
  <c r="B17" i="11"/>
  <c r="B34" i="11"/>
  <c r="B47" i="11"/>
  <c r="B60" i="11"/>
  <c r="B40" i="11"/>
  <c r="B45" i="11"/>
  <c r="B19" i="11"/>
  <c r="B32" i="11"/>
  <c r="B27" i="11"/>
  <c r="A13" i="11"/>
  <c r="B26" i="11"/>
  <c r="B39" i="11"/>
  <c r="B59" i="11"/>
  <c r="B53" i="11"/>
  <c r="B50" i="11"/>
  <c r="B63" i="11"/>
  <c r="B57" i="11"/>
  <c r="B13" i="11"/>
  <c r="B22" i="11"/>
  <c r="B35" i="11"/>
  <c r="B48" i="11"/>
  <c r="B24" i="11"/>
  <c r="B21" i="11"/>
  <c r="B42" i="11"/>
  <c r="B55" i="11"/>
  <c r="B52" i="11"/>
  <c r="B37" i="11"/>
  <c r="B28" i="11"/>
  <c r="B51" i="11"/>
  <c r="B58" i="11"/>
  <c r="B56" i="11"/>
  <c r="B46" i="11"/>
  <c r="B33" i="11"/>
  <c r="B20" i="11"/>
  <c r="B29" i="11"/>
  <c r="B49" i="11"/>
  <c r="I13" i="11"/>
  <c r="B15" i="11"/>
  <c r="B38" i="11"/>
  <c r="B41" i="11"/>
  <c r="B24" i="10"/>
  <c r="I13" i="10"/>
  <c r="B59" i="10"/>
  <c r="B29" i="10"/>
  <c r="B42" i="10"/>
  <c r="B22" i="10"/>
  <c r="B35" i="10"/>
  <c r="B48" i="10"/>
  <c r="B14" i="10"/>
  <c r="I16" i="10"/>
  <c r="B38" i="10"/>
  <c r="B27" i="10"/>
  <c r="B21" i="10"/>
  <c r="B34" i="10"/>
  <c r="I14" i="10"/>
  <c r="B25" i="10"/>
  <c r="B47" i="10"/>
  <c r="B28" i="10"/>
  <c r="B45" i="10"/>
  <c r="B58" i="10"/>
  <c r="I15" i="10"/>
  <c r="B55" i="10"/>
  <c r="B17" i="10"/>
  <c r="B30" i="10"/>
  <c r="B23" i="10"/>
  <c r="A13" i="10"/>
  <c r="B20" i="10"/>
  <c r="B37" i="10"/>
  <c r="B57" i="10"/>
  <c r="B19" i="10"/>
  <c r="B44" i="10"/>
  <c r="B61" i="10"/>
  <c r="B43" i="10"/>
  <c r="B13" i="10"/>
  <c r="B16" i="10"/>
  <c r="B33" i="10"/>
  <c r="B46" i="10"/>
  <c r="B40" i="10"/>
  <c r="B31" i="10"/>
  <c r="B36" i="10"/>
  <c r="B53" i="10"/>
  <c r="B50" i="10"/>
  <c r="B15" i="10"/>
  <c r="B26" i="10"/>
  <c r="B49" i="10"/>
  <c r="B52" i="10"/>
  <c r="B54" i="10"/>
  <c r="B56" i="10"/>
  <c r="B62" i="10"/>
  <c r="B18" i="10"/>
  <c r="B39" i="10"/>
  <c r="B63" i="10"/>
  <c r="B41" i="10"/>
  <c r="B32" i="10"/>
  <c r="B51" i="10"/>
  <c r="B60" i="10"/>
  <c r="I14" i="16"/>
  <c r="B28" i="16"/>
  <c r="B63" i="16"/>
  <c r="B55" i="16"/>
  <c r="B60" i="16"/>
  <c r="B59" i="16"/>
  <c r="B17" i="16"/>
  <c r="B30" i="16"/>
  <c r="B19" i="16"/>
  <c r="B52" i="16"/>
  <c r="B18" i="16"/>
  <c r="B47" i="16"/>
  <c r="B40" i="16"/>
  <c r="B57" i="16"/>
  <c r="B54" i="16"/>
  <c r="B29" i="16"/>
  <c r="B45" i="16"/>
  <c r="B44" i="16"/>
  <c r="B42" i="16"/>
  <c r="B26" i="16"/>
  <c r="B16" i="16"/>
  <c r="B33" i="16"/>
  <c r="B46" i="16"/>
  <c r="B23" i="16"/>
  <c r="B21" i="16"/>
  <c r="B34" i="16"/>
  <c r="B35" i="16"/>
  <c r="B56" i="16"/>
  <c r="B22" i="16"/>
  <c r="I13" i="16"/>
  <c r="B58" i="16"/>
  <c r="B61" i="16"/>
  <c r="I15" i="16"/>
  <c r="B15" i="16"/>
  <c r="B32" i="16"/>
  <c r="B49" i="16"/>
  <c r="B62" i="16"/>
  <c r="B20" i="16"/>
  <c r="B37" i="16"/>
  <c r="B50" i="16"/>
  <c r="B39" i="16"/>
  <c r="B25" i="16"/>
  <c r="B38" i="16"/>
  <c r="B51" i="16"/>
  <c r="B31" i="16"/>
  <c r="B24" i="16"/>
  <c r="B43" i="16"/>
  <c r="B27" i="16"/>
  <c r="B36" i="16"/>
  <c r="B41" i="16"/>
  <c r="I16" i="16"/>
  <c r="B48" i="16"/>
  <c r="B53" i="16"/>
  <c r="B13" i="16"/>
  <c r="A13" i="16"/>
  <c r="B14" i="16"/>
  <c r="I14" i="6"/>
  <c r="B41" i="6"/>
  <c r="B57" i="6"/>
  <c r="B43" i="6"/>
  <c r="I16" i="6"/>
  <c r="B25" i="6"/>
  <c r="B15" i="6"/>
  <c r="B28" i="6"/>
  <c r="B45" i="6"/>
  <c r="B18" i="6"/>
  <c r="B16" i="6"/>
  <c r="B33" i="6"/>
  <c r="B30" i="6"/>
  <c r="B55" i="6"/>
  <c r="B21" i="6"/>
  <c r="B22" i="6"/>
  <c r="B24" i="6"/>
  <c r="B56" i="6"/>
  <c r="I13" i="6"/>
  <c r="B38" i="6"/>
  <c r="B31" i="6"/>
  <c r="B44" i="6"/>
  <c r="B61" i="6"/>
  <c r="B19" i="6"/>
  <c r="B32" i="6"/>
  <c r="B49" i="6"/>
  <c r="B34" i="6"/>
  <c r="B20" i="6"/>
  <c r="B37" i="6"/>
  <c r="B27" i="6"/>
  <c r="A13" i="6"/>
  <c r="B50" i="6"/>
  <c r="B46" i="6"/>
  <c r="B58" i="6"/>
  <c r="B47" i="6"/>
  <c r="B60" i="6"/>
  <c r="B54" i="6"/>
  <c r="B35" i="6"/>
  <c r="B48" i="6"/>
  <c r="B13" i="6"/>
  <c r="B23" i="6"/>
  <c r="B36" i="6"/>
  <c r="B59" i="6"/>
  <c r="B14" i="6"/>
  <c r="B39" i="6"/>
  <c r="B40" i="6"/>
  <c r="B62" i="6"/>
  <c r="B51" i="6"/>
  <c r="B52" i="6"/>
  <c r="B42" i="6"/>
  <c r="B63" i="6"/>
  <c r="B17" i="6"/>
  <c r="B53" i="6"/>
  <c r="I15" i="6"/>
  <c r="B29" i="6"/>
  <c r="B26" i="6"/>
  <c r="I14" i="8"/>
  <c r="B45" i="8"/>
  <c r="A13" i="8"/>
  <c r="B61" i="8"/>
  <c r="B47" i="8"/>
  <c r="B22" i="8"/>
  <c r="B16" i="8"/>
  <c r="B33" i="8"/>
  <c r="B18" i="8"/>
  <c r="B55" i="8"/>
  <c r="B21" i="8"/>
  <c r="B30" i="8"/>
  <c r="B43" i="8"/>
  <c r="B56" i="8"/>
  <c r="B63" i="8"/>
  <c r="I16" i="8"/>
  <c r="B26" i="8"/>
  <c r="B29" i="8"/>
  <c r="B60" i="8"/>
  <c r="B19" i="8"/>
  <c r="B32" i="8"/>
  <c r="B49" i="8"/>
  <c r="B38" i="8"/>
  <c r="B20" i="8"/>
  <c r="B37" i="8"/>
  <c r="B34" i="8"/>
  <c r="B59" i="8"/>
  <c r="B25" i="8"/>
  <c r="B15" i="8"/>
  <c r="B50" i="8"/>
  <c r="B31" i="8"/>
  <c r="I15" i="8"/>
  <c r="B42" i="8"/>
  <c r="B35" i="8"/>
  <c r="B48" i="8"/>
  <c r="B13" i="8"/>
  <c r="B23" i="8"/>
  <c r="B36" i="8"/>
  <c r="B53" i="8"/>
  <c r="B54" i="8"/>
  <c r="B24" i="8"/>
  <c r="B41" i="8"/>
  <c r="I13" i="8"/>
  <c r="B51" i="8"/>
  <c r="B52" i="8"/>
  <c r="B44" i="8"/>
  <c r="B17" i="8"/>
  <c r="B58" i="8"/>
  <c r="B57" i="8"/>
  <c r="B46" i="8"/>
  <c r="B14" i="8"/>
  <c r="B27" i="8"/>
  <c r="B40" i="8"/>
  <c r="B28" i="8"/>
  <c r="B62" i="8"/>
  <c r="B39" i="8"/>
  <c r="I14" i="7"/>
  <c r="A13" i="7"/>
  <c r="B48" i="7"/>
  <c r="B17" i="7"/>
  <c r="I15" i="7"/>
  <c r="B59" i="7"/>
  <c r="B21" i="7"/>
  <c r="B44" i="7"/>
  <c r="B14" i="7"/>
  <c r="B30" i="7"/>
  <c r="B24" i="7"/>
  <c r="B40" i="7"/>
  <c r="B37" i="7"/>
  <c r="I16" i="7"/>
  <c r="B27" i="7"/>
  <c r="B43" i="7"/>
  <c r="B33" i="7"/>
  <c r="B60" i="7"/>
  <c r="B53" i="7"/>
  <c r="B62" i="7"/>
  <c r="B18" i="7"/>
  <c r="B31" i="7"/>
  <c r="B16" i="7"/>
  <c r="B57" i="7"/>
  <c r="B19" i="7"/>
  <c r="B28" i="7"/>
  <c r="B45" i="7"/>
  <c r="B58" i="7"/>
  <c r="B55" i="7"/>
  <c r="B49" i="7"/>
  <c r="B34" i="7"/>
  <c r="B47" i="7"/>
  <c r="B36" i="7"/>
  <c r="B22" i="7"/>
  <c r="B35" i="7"/>
  <c r="B32" i="7"/>
  <c r="B61" i="7"/>
  <c r="B23" i="7"/>
  <c r="B46" i="7"/>
  <c r="B50" i="7"/>
  <c r="B63" i="7"/>
  <c r="B25" i="7"/>
  <c r="B38" i="7"/>
  <c r="B51" i="7"/>
  <c r="B52" i="7"/>
  <c r="B26" i="7"/>
  <c r="B39" i="7"/>
  <c r="B20" i="7"/>
  <c r="B54" i="7"/>
  <c r="B15" i="7"/>
  <c r="B13" i="7"/>
  <c r="B56" i="7"/>
  <c r="B29" i="7"/>
  <c r="I13" i="7"/>
  <c r="B41" i="7"/>
  <c r="B42" i="7"/>
  <c r="I14" i="13"/>
  <c r="A13" i="13"/>
  <c r="B13" i="13"/>
  <c r="B32" i="13"/>
  <c r="B35" i="13"/>
  <c r="B49" i="13"/>
  <c r="B23" i="13"/>
  <c r="B36" i="13"/>
  <c r="B61" i="13"/>
  <c r="B62" i="13"/>
  <c r="B24" i="13"/>
  <c r="B57" i="13"/>
  <c r="B50" i="13"/>
  <c r="B63" i="13"/>
  <c r="B60" i="13"/>
  <c r="B51" i="13"/>
  <c r="B29" i="13"/>
  <c r="B38" i="13"/>
  <c r="I15" i="13"/>
  <c r="B48" i="13"/>
  <c r="B26" i="13"/>
  <c r="B39" i="13"/>
  <c r="B52" i="13"/>
  <c r="B14" i="13"/>
  <c r="B27" i="13"/>
  <c r="B40" i="13"/>
  <c r="B17" i="13"/>
  <c r="B15" i="13"/>
  <c r="B28" i="13"/>
  <c r="I16" i="13"/>
  <c r="B54" i="13"/>
  <c r="B33" i="13"/>
  <c r="B37" i="13"/>
  <c r="B25" i="13"/>
  <c r="B42" i="13"/>
  <c r="B55" i="13"/>
  <c r="B21" i="13"/>
  <c r="B30" i="13"/>
  <c r="B43" i="13"/>
  <c r="B56" i="13"/>
  <c r="B18" i="13"/>
  <c r="B31" i="13"/>
  <c r="B44" i="13"/>
  <c r="B22" i="13"/>
  <c r="B41" i="13"/>
  <c r="B34" i="13"/>
  <c r="I13" i="13"/>
  <c r="B45" i="13"/>
  <c r="B46" i="13"/>
  <c r="B47" i="13"/>
  <c r="B16" i="13"/>
  <c r="B59" i="13"/>
  <c r="B19" i="13"/>
  <c r="B53" i="13"/>
  <c r="B58" i="13"/>
  <c r="B20" i="13"/>
  <c r="I14" i="19"/>
  <c r="B50" i="19"/>
  <c r="I15" i="19"/>
  <c r="B28" i="19"/>
  <c r="B31" i="19"/>
  <c r="B45" i="19"/>
  <c r="B19" i="19"/>
  <c r="B32" i="19"/>
  <c r="B57" i="19"/>
  <c r="B58" i="19"/>
  <c r="B20" i="19"/>
  <c r="B17" i="19"/>
  <c r="B46" i="19"/>
  <c r="B59" i="19"/>
  <c r="B56" i="19"/>
  <c r="B21" i="19"/>
  <c r="B63" i="19"/>
  <c r="A13" i="19"/>
  <c r="B34" i="19"/>
  <c r="B44" i="19"/>
  <c r="B22" i="19"/>
  <c r="B35" i="19"/>
  <c r="B48" i="19"/>
  <c r="B61" i="19"/>
  <c r="B23" i="19"/>
  <c r="B36" i="19"/>
  <c r="B33" i="19"/>
  <c r="B62" i="19"/>
  <c r="B24" i="19"/>
  <c r="B60" i="19"/>
  <c r="B47" i="19"/>
  <c r="B29" i="19"/>
  <c r="I13" i="19"/>
  <c r="B37" i="19"/>
  <c r="B38" i="19"/>
  <c r="B51" i="19"/>
  <c r="B13" i="19"/>
  <c r="B26" i="19"/>
  <c r="B39" i="19"/>
  <c r="B52" i="19"/>
  <c r="B14" i="19"/>
  <c r="B27" i="19"/>
  <c r="B40" i="19"/>
  <c r="B18" i="19"/>
  <c r="B53" i="19"/>
  <c r="B30" i="19"/>
  <c r="B25" i="19"/>
  <c r="B41" i="19"/>
  <c r="B42" i="19"/>
  <c r="B43" i="19"/>
  <c r="I16" i="19"/>
  <c r="B54" i="19"/>
  <c r="B55" i="19"/>
  <c r="B16" i="19"/>
  <c r="B49" i="19"/>
  <c r="B15" i="19"/>
  <c r="I14" i="15"/>
  <c r="I15" i="15"/>
  <c r="A13" i="15"/>
  <c r="B35" i="15"/>
  <c r="B16" i="15"/>
  <c r="B32" i="15"/>
  <c r="B26" i="15"/>
  <c r="B39" i="15"/>
  <c r="B52" i="15"/>
  <c r="B14" i="15"/>
  <c r="B27" i="15"/>
  <c r="B40" i="15"/>
  <c r="B21" i="15"/>
  <c r="B15" i="15"/>
  <c r="B28" i="15"/>
  <c r="B13" i="15"/>
  <c r="B45" i="15"/>
  <c r="I16" i="15"/>
  <c r="B22" i="15"/>
  <c r="B61" i="15"/>
  <c r="B42" i="15"/>
  <c r="B55" i="15"/>
  <c r="B25" i="15"/>
  <c r="B30" i="15"/>
  <c r="B43" i="15"/>
  <c r="B56" i="15"/>
  <c r="B18" i="15"/>
  <c r="B31" i="15"/>
  <c r="B44" i="15"/>
  <c r="B48" i="15"/>
  <c r="B38" i="15"/>
  <c r="B33" i="15"/>
  <c r="B37" i="15"/>
  <c r="B49" i="15"/>
  <c r="B58" i="15"/>
  <c r="B20" i="15"/>
  <c r="B41" i="15"/>
  <c r="B46" i="15"/>
  <c r="B59" i="15"/>
  <c r="B29" i="15"/>
  <c r="B34" i="15"/>
  <c r="B47" i="15"/>
  <c r="B51" i="15"/>
  <c r="B23" i="15"/>
  <c r="B24" i="15"/>
  <c r="B60" i="15"/>
  <c r="B54" i="15"/>
  <c r="B36" i="15"/>
  <c r="B17" i="15"/>
  <c r="B19" i="15"/>
  <c r="B57" i="15"/>
  <c r="B50" i="15"/>
  <c r="B63" i="15"/>
  <c r="I13" i="15"/>
  <c r="B53" i="15"/>
  <c r="B62" i="15"/>
  <c r="I14" i="14"/>
  <c r="A13" i="14"/>
  <c r="B21" i="14"/>
  <c r="B22" i="14"/>
  <c r="B48" i="14"/>
  <c r="B39" i="14"/>
  <c r="B20" i="14"/>
  <c r="B41" i="14"/>
  <c r="B58" i="14"/>
  <c r="B19" i="14"/>
  <c r="B29" i="14"/>
  <c r="B46" i="14"/>
  <c r="B47" i="14"/>
  <c r="B60" i="14"/>
  <c r="B34" i="14"/>
  <c r="B59" i="14"/>
  <c r="B38" i="14"/>
  <c r="B51" i="14"/>
  <c r="B23" i="14"/>
  <c r="B16" i="14"/>
  <c r="B36" i="14"/>
  <c r="B57" i="14"/>
  <c r="B55" i="14"/>
  <c r="B24" i="14"/>
  <c r="B45" i="14"/>
  <c r="B62" i="14"/>
  <c r="B35" i="14"/>
  <c r="B33" i="14"/>
  <c r="B50" i="14"/>
  <c r="I16" i="14"/>
  <c r="I15" i="14"/>
  <c r="B37" i="14"/>
  <c r="B32" i="14"/>
  <c r="B17" i="14"/>
  <c r="B52" i="14"/>
  <c r="B26" i="14"/>
  <c r="B27" i="14"/>
  <c r="B40" i="14"/>
  <c r="B61" i="14"/>
  <c r="B15" i="14"/>
  <c r="B28" i="14"/>
  <c r="B49" i="14"/>
  <c r="B53" i="14"/>
  <c r="B31" i="14"/>
  <c r="B44" i="14"/>
  <c r="B63" i="14"/>
  <c r="B14" i="14"/>
  <c r="B56" i="14"/>
  <c r="B18" i="14"/>
  <c r="I13" i="14"/>
  <c r="B25" i="14"/>
  <c r="B30" i="14"/>
  <c r="B13" i="14"/>
  <c r="B54" i="14"/>
  <c r="B42" i="14"/>
  <c r="B43" i="14"/>
  <c r="H23" i="3" l="1"/>
  <c r="H22" i="3"/>
  <c r="H23" i="10"/>
  <c r="H22" i="10"/>
  <c r="H22" i="11"/>
  <c r="H23" i="11"/>
  <c r="H23" i="18"/>
  <c r="H22" i="18"/>
  <c r="H22" i="5"/>
  <c r="H23" i="5"/>
  <c r="H23" i="14"/>
  <c r="H22" i="14"/>
  <c r="H23" i="15"/>
  <c r="H22" i="15"/>
  <c r="H22" i="19"/>
  <c r="H23" i="19"/>
  <c r="H22" i="13"/>
  <c r="H23" i="13"/>
  <c r="H23" i="7"/>
  <c r="H22" i="7"/>
  <c r="H23" i="8"/>
  <c r="H22" i="8"/>
  <c r="H23" i="6"/>
  <c r="H22" i="6"/>
  <c r="H23" i="16"/>
  <c r="H22" i="16"/>
  <c r="H22" i="17"/>
  <c r="H23" i="17"/>
  <c r="H23" i="12"/>
  <c r="H22" i="12"/>
  <c r="H22" i="9"/>
  <c r="H23" i="9"/>
  <c r="H23" i="20"/>
  <c r="H22" i="20"/>
  <c r="H22" i="4"/>
  <c r="H23" i="4"/>
</calcChain>
</file>

<file path=xl/sharedStrings.xml><?xml version="1.0" encoding="utf-8"?>
<sst xmlns="http://schemas.openxmlformats.org/spreadsheetml/2006/main" count="555" uniqueCount="37">
  <si>
    <t>Performance Metric</t>
  </si>
  <si>
    <t>Peer Group Average</t>
  </si>
  <si>
    <t>Balanced Score</t>
  </si>
  <si>
    <t>Organization Name:</t>
  </si>
  <si>
    <t>Company XYZ</t>
  </si>
  <si>
    <t>Employee Engagement</t>
  </si>
  <si>
    <t>Key Performance Indicator (KPI)</t>
  </si>
  <si>
    <t>KPI Weighting</t>
  </si>
  <si>
    <t>Performance Range</t>
  </si>
  <si>
    <t>Your Performance</t>
  </si>
  <si>
    <t>Metric Score</t>
  </si>
  <si>
    <t>Short KPI names</t>
  </si>
  <si>
    <t>Worst Case</t>
  </si>
  <si>
    <t>Best Case</t>
  </si>
  <si>
    <t>Analyst Job Satisfaction</t>
  </si>
  <si>
    <t>Annual Analyst Turnover</t>
  </si>
  <si>
    <t>Daily Analyst Absenteeism</t>
  </si>
  <si>
    <t>Annual Analyst Training Hours</t>
  </si>
  <si>
    <t>Total</t>
  </si>
  <si>
    <t>N/A</t>
  </si>
  <si>
    <t>Data Record</t>
  </si>
  <si>
    <t>Quartiles</t>
  </si>
  <si>
    <t>Key Statistics</t>
  </si>
  <si>
    <t>(Best) 1</t>
  </si>
  <si>
    <t>High</t>
  </si>
  <si>
    <t>Average ־־־־־</t>
  </si>
  <si>
    <t>Median</t>
  </si>
  <si>
    <t>(Worst) 4</t>
  </si>
  <si>
    <t>Low</t>
  </si>
  <si>
    <t>Avg Line</t>
  </si>
  <si>
    <t>Jump to:</t>
  </si>
  <si>
    <t xml:space="preserve">Peer Group Average = </t>
  </si>
  <si>
    <t>Peer Group Avg.</t>
  </si>
  <si>
    <t>Job Satisfaction</t>
  </si>
  <si>
    <t>Refer Friends and Family</t>
  </si>
  <si>
    <t>Absenteeism</t>
  </si>
  <si>
    <t>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</si>
</sst>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\#0"/>
    <numFmt numFmtId="167" formatCode="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4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theme="1" tint="0.49998474074526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sz val="10"/>
      <color theme="0"/>
      <name val="Arial"/>
      <family val="2"/>
    </font>
    <font>
      <b/>
      <i/>
      <sz val="14"/>
      <color theme="0"/>
      <name val="Arial"/>
      <family val="2"/>
    </font>
    <font>
      <sz val="9"/>
      <color theme="0"/>
      <name val="Arial"/>
      <family val="2"/>
    </font>
    <font>
      <b/>
      <sz val="10"/>
      <name val="PT Sans"/>
      <family val="2"/>
    </font>
    <font>
      <b/>
      <sz val="10"/>
      <color theme="0"/>
      <name val="Arial"/>
      <family val="2"/>
    </font>
    <font>
      <sz val="9.5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379E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79ED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7" fillId="0" borderId="0"/>
    <xf numFmtId="0" fontId="9" fillId="0" borderId="0"/>
    <xf numFmtId="0" fontId="2" fillId="0" borderId="0"/>
    <xf numFmtId="0" fontId="16" fillId="0" borderId="0" applyNumberFormat="0" applyFill="0" applyBorder="0" applyAlignment="0" applyProtection="0"/>
    <xf numFmtId="0" fontId="1" fillId="0" borderId="0">
      <alignment vertical="center"/>
    </xf>
    <xf numFmtId="0" fontId="9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09">
    <xf numFmtId="0" fontId="0" fillId="0" borderId="0" xfId="0"/>
    <xf numFmtId="0" fontId="5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5" borderId="9" xfId="0" applyFont="1" applyFill="1" applyBorder="1" applyAlignment="1">
      <alignment vertical="center"/>
    </xf>
    <xf numFmtId="164" fontId="3" fillId="0" borderId="0" xfId="0" applyNumberFormat="1" applyFont="1" applyAlignment="1">
      <alignment horizontal="right" vertical="center" indent="6"/>
    </xf>
    <xf numFmtId="0" fontId="8" fillId="5" borderId="9" xfId="0" applyFont="1" applyFill="1" applyBorder="1" applyAlignment="1">
      <alignment horizontal="right" vertical="center"/>
    </xf>
    <xf numFmtId="164" fontId="8" fillId="5" borderId="9" xfId="1" applyNumberFormat="1" applyFont="1" applyFill="1" applyBorder="1" applyAlignment="1">
      <alignment horizontal="left" vertical="center"/>
    </xf>
    <xf numFmtId="0" fontId="8" fillId="5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17" fillId="0" borderId="0" xfId="5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6" fillId="2" borderId="0" xfId="0" applyFont="1" applyFill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164" fontId="9" fillId="3" borderId="3" xfId="4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3" fillId="0" borderId="4" xfId="0" applyFont="1" applyBorder="1" applyAlignment="1" applyProtection="1">
      <alignment vertical="center"/>
    </xf>
    <xf numFmtId="0" fontId="8" fillId="0" borderId="5" xfId="4" applyFont="1" applyFill="1" applyBorder="1" applyAlignment="1" applyProtection="1">
      <alignment horizontal="right" vertical="center"/>
    </xf>
    <xf numFmtId="164" fontId="8" fillId="0" borderId="3" xfId="4" applyNumberFormat="1" applyFont="1" applyFill="1" applyBorder="1" applyAlignment="1" applyProtection="1">
      <alignment vertical="center"/>
    </xf>
    <xf numFmtId="0" fontId="3" fillId="4" borderId="4" xfId="0" applyFont="1" applyFill="1" applyBorder="1" applyAlignment="1" applyProtection="1">
      <alignment vertical="center"/>
    </xf>
    <xf numFmtId="0" fontId="14" fillId="4" borderId="5" xfId="4" applyFont="1" applyFill="1" applyBorder="1" applyAlignment="1" applyProtection="1">
      <alignment horizontal="right" vertical="center"/>
    </xf>
    <xf numFmtId="164" fontId="8" fillId="4" borderId="3" xfId="4" applyNumberFormat="1" applyFont="1" applyFill="1" applyBorder="1" applyAlignment="1" applyProtection="1">
      <alignment vertical="center"/>
    </xf>
    <xf numFmtId="0" fontId="8" fillId="4" borderId="5" xfId="4" applyFont="1" applyFill="1" applyBorder="1" applyAlignment="1" applyProtection="1">
      <alignment horizontal="right" vertical="center"/>
    </xf>
    <xf numFmtId="0" fontId="18" fillId="0" borderId="0" xfId="4" applyFont="1" applyAlignment="1" applyProtection="1">
      <alignment vertical="center"/>
    </xf>
    <xf numFmtId="164" fontId="18" fillId="0" borderId="0" xfId="4" applyNumberFormat="1" applyFont="1" applyAlignment="1" applyProtection="1">
      <alignment horizontal="center" vertical="center"/>
    </xf>
    <xf numFmtId="1" fontId="18" fillId="0" borderId="0" xfId="4" applyNumberFormat="1" applyFont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164" fontId="8" fillId="5" borderId="9" xfId="0" applyNumberFormat="1" applyFont="1" applyFill="1" applyBorder="1" applyAlignment="1">
      <alignment horizontal="left" vertical="center"/>
    </xf>
    <xf numFmtId="0" fontId="19" fillId="2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64" fontId="18" fillId="0" borderId="0" xfId="1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8" fillId="0" borderId="0" xfId="1" applyNumberFormat="1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0" fontId="10" fillId="0" borderId="0" xfId="0" applyFont="1" applyAlignment="1" applyProtection="1">
      <alignment horizontal="right" vertical="center" indent="1"/>
    </xf>
    <xf numFmtId="164" fontId="18" fillId="0" borderId="0" xfId="0" applyNumberFormat="1" applyFont="1" applyAlignment="1" applyProtection="1">
      <alignment vertical="center"/>
    </xf>
    <xf numFmtId="0" fontId="9" fillId="0" borderId="0" xfId="4" applyFont="1" applyAlignment="1" applyProtection="1">
      <alignment horizontal="center" vertical="center"/>
    </xf>
    <xf numFmtId="1" fontId="9" fillId="0" borderId="0" xfId="4" applyNumberFormat="1" applyFont="1" applyAlignment="1" applyProtection="1">
      <alignment horizontal="center" vertical="center"/>
    </xf>
    <xf numFmtId="166" fontId="18" fillId="0" borderId="0" xfId="0" applyNumberFormat="1" applyFont="1" applyAlignment="1" applyProtection="1">
      <alignment vertical="center"/>
    </xf>
    <xf numFmtId="164" fontId="8" fillId="7" borderId="3" xfId="4" applyNumberFormat="1" applyFont="1" applyFill="1" applyBorder="1" applyAlignment="1" applyProtection="1">
      <alignment vertical="center"/>
    </xf>
    <xf numFmtId="0" fontId="18" fillId="12" borderId="4" xfId="0" applyFont="1" applyFill="1" applyBorder="1" applyAlignment="1" applyProtection="1">
      <alignment vertical="center"/>
    </xf>
    <xf numFmtId="0" fontId="22" fillId="12" borderId="5" xfId="4" applyFont="1" applyFill="1" applyBorder="1" applyAlignment="1" applyProtection="1">
      <alignment horizontal="right" vertical="center"/>
    </xf>
    <xf numFmtId="164" fontId="22" fillId="12" borderId="3" xfId="4" applyNumberFormat="1" applyFont="1" applyFill="1" applyBorder="1" applyAlignment="1" applyProtection="1">
      <alignment horizontal="right" vertical="center"/>
    </xf>
    <xf numFmtId="0" fontId="13" fillId="13" borderId="3" xfId="4" quotePrefix="1" applyFont="1" applyFill="1" applyBorder="1" applyAlignment="1" applyProtection="1">
      <alignment horizontal="center" vertical="center"/>
    </xf>
    <xf numFmtId="164" fontId="13" fillId="13" borderId="3" xfId="4" applyNumberFormat="1" applyFont="1" applyFill="1" applyBorder="1" applyAlignment="1" applyProtection="1">
      <alignment horizontal="right" vertical="center"/>
    </xf>
    <xf numFmtId="164" fontId="3" fillId="0" borderId="0" xfId="1" applyNumberFormat="1" applyFont="1" applyAlignment="1">
      <alignment horizontal="right" vertical="center" indent="6"/>
    </xf>
    <xf numFmtId="164" fontId="9" fillId="9" borderId="3" xfId="4" applyNumberFormat="1" applyFont="1" applyFill="1" applyBorder="1" applyAlignment="1" applyProtection="1">
      <alignment vertical="center"/>
    </xf>
    <xf numFmtId="164" fontId="8" fillId="9" borderId="3" xfId="4" applyNumberFormat="1" applyFont="1" applyFill="1" applyBorder="1" applyAlignment="1" applyProtection="1">
      <alignment vertical="center"/>
    </xf>
    <xf numFmtId="0" fontId="3" fillId="9" borderId="4" xfId="0" applyFont="1" applyFill="1" applyBorder="1" applyAlignment="1" applyProtection="1">
      <alignment vertical="center"/>
    </xf>
    <xf numFmtId="0" fontId="8" fillId="9" borderId="5" xfId="4" applyFont="1" applyFill="1" applyBorder="1" applyAlignment="1" applyProtection="1">
      <alignment horizontal="right" vertical="center"/>
    </xf>
    <xf numFmtId="0" fontId="3" fillId="9" borderId="0" xfId="0" applyFont="1" applyFill="1" applyAlignment="1" applyProtection="1">
      <alignment vertical="center"/>
      <protection locked="0"/>
    </xf>
    <xf numFmtId="0" fontId="10" fillId="9" borderId="0" xfId="0" applyFont="1" applyFill="1" applyAlignment="1" applyProtection="1">
      <alignment horizontal="left" vertical="center"/>
    </xf>
    <xf numFmtId="0" fontId="8" fillId="10" borderId="3" xfId="3" applyFont="1" applyFill="1" applyBorder="1" applyAlignment="1">
      <alignment horizontal="center" vertical="center" wrapText="1"/>
    </xf>
    <xf numFmtId="0" fontId="3" fillId="6" borderId="3" xfId="3" applyFont="1" applyFill="1" applyBorder="1" applyAlignment="1">
      <alignment vertical="center"/>
    </xf>
    <xf numFmtId="164" fontId="23" fillId="9" borderId="3" xfId="3" applyNumberFormat="1" applyFont="1" applyFill="1" applyBorder="1" applyAlignment="1">
      <alignment horizontal="right" vertical="center"/>
    </xf>
    <xf numFmtId="1" fontId="23" fillId="11" borderId="3" xfId="3" applyNumberFormat="1" applyFont="1" applyFill="1" applyBorder="1" applyAlignment="1">
      <alignment horizontal="right" vertical="center"/>
    </xf>
    <xf numFmtId="9" fontId="8" fillId="10" borderId="3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21" fillId="8" borderId="1" xfId="3" applyFont="1" applyFill="1" applyBorder="1" applyAlignment="1" applyProtection="1">
      <alignment horizontal="center" vertical="center" wrapText="1"/>
    </xf>
    <xf numFmtId="0" fontId="9" fillId="13" borderId="3" xfId="2" applyFont="1" applyFill="1" applyBorder="1" applyAlignment="1" applyProtection="1">
      <alignment horizontal="center" vertical="center"/>
    </xf>
    <xf numFmtId="164" fontId="9" fillId="3" borderId="3" xfId="1" applyNumberFormat="1" applyFont="1" applyFill="1" applyBorder="1" applyAlignment="1" applyProtection="1">
      <alignment horizontal="center" vertical="center"/>
    </xf>
    <xf numFmtId="164" fontId="9" fillId="3" borderId="3" xfId="3" applyNumberFormat="1" applyFont="1" applyFill="1" applyBorder="1" applyAlignment="1" applyProtection="1">
      <alignment horizontal="center" vertical="center"/>
    </xf>
    <xf numFmtId="9" fontId="23" fillId="11" borderId="3" xfId="3" applyNumberFormat="1" applyFont="1" applyFill="1" applyBorder="1" applyAlignment="1">
      <alignment horizontal="right" vertical="center"/>
    </xf>
    <xf numFmtId="1" fontId="23" fillId="11" borderId="3" xfId="1" applyNumberFormat="1" applyFont="1" applyFill="1" applyBorder="1" applyAlignment="1">
      <alignment horizontal="right" vertical="center"/>
    </xf>
    <xf numFmtId="167" fontId="23" fillId="14" borderId="3" xfId="1" applyNumberFormat="1" applyFont="1" applyFill="1" applyBorder="1" applyAlignment="1" applyProtection="1">
      <alignment horizontal="right" vertical="center"/>
      <protection locked="0"/>
    </xf>
    <xf numFmtId="167" fontId="23" fillId="14" borderId="3" xfId="3" applyNumberFormat="1" applyFont="1" applyFill="1" applyBorder="1" applyAlignment="1" applyProtection="1">
      <alignment horizontal="right" vertical="center"/>
      <protection locked="0"/>
    </xf>
    <xf numFmtId="164" fontId="23" fillId="14" borderId="3" xfId="3" applyNumberFormat="1" applyFont="1" applyFill="1" applyBorder="1" applyAlignment="1" applyProtection="1">
      <alignment horizontal="right" vertical="center"/>
      <protection locked="0"/>
    </xf>
    <xf numFmtId="164" fontId="23" fillId="14" borderId="3" xfId="1" applyNumberFormat="1" applyFont="1" applyFill="1" applyBorder="1" applyAlignment="1" applyProtection="1">
      <alignment horizontal="right" vertical="center"/>
      <protection locked="0"/>
    </xf>
    <xf numFmtId="0" fontId="13" fillId="13" borderId="3" xfId="4" quotePrefix="1" applyFont="1" applyFill="1" applyBorder="1" applyAlignment="1" applyProtection="1">
      <alignment horizontal="center" vertical="center"/>
      <protection locked="0"/>
    </xf>
    <xf numFmtId="164" fontId="13" fillId="13" borderId="3" xfId="4" applyNumberFormat="1" applyFont="1" applyFill="1" applyBorder="1" applyAlignment="1" applyProtection="1">
      <alignment horizontal="right" vertical="center"/>
      <protection locked="0"/>
    </xf>
    <xf numFmtId="167" fontId="23" fillId="11" borderId="3" xfId="1" applyNumberFormat="1" applyFont="1" applyFill="1" applyBorder="1" applyAlignment="1" applyProtection="1">
      <alignment horizontal="right" vertical="center"/>
      <protection locked="0"/>
    </xf>
    <xf numFmtId="167" fontId="23" fillId="11" borderId="3" xfId="3" applyNumberFormat="1" applyFont="1" applyFill="1" applyBorder="1" applyAlignment="1" applyProtection="1">
      <alignment horizontal="right" vertical="center"/>
      <protection locked="0"/>
    </xf>
    <xf numFmtId="164" fontId="23" fillId="11" borderId="3" xfId="3" applyNumberFormat="1" applyFont="1" applyFill="1" applyBorder="1" applyAlignment="1" applyProtection="1">
      <alignment horizontal="right" vertical="center"/>
      <protection locked="0"/>
    </xf>
    <xf numFmtId="164" fontId="23" fillId="11" borderId="3" xfId="1" applyNumberFormat="1" applyFont="1" applyFill="1" applyBorder="1" applyAlignment="1" applyProtection="1">
      <alignment horizontal="right" vertical="center"/>
      <protection locked="0"/>
    </xf>
    <xf numFmtId="167" fontId="3" fillId="0" borderId="0" xfId="1" applyNumberFormat="1" applyFont="1" applyAlignment="1">
      <alignment horizontal="right" vertical="center" indent="6"/>
    </xf>
    <xf numFmtId="167" fontId="8" fillId="5" borderId="9" xfId="1" applyNumberFormat="1" applyFont="1" applyFill="1" applyBorder="1" applyAlignment="1">
      <alignment horizontal="left" vertical="center"/>
    </xf>
    <xf numFmtId="167" fontId="9" fillId="3" borderId="3" xfId="9" applyNumberFormat="1" applyFont="1" applyFill="1" applyBorder="1" applyAlignment="1" applyProtection="1">
      <alignment horizontal="center" vertical="center"/>
    </xf>
    <xf numFmtId="167" fontId="9" fillId="3" borderId="3" xfId="3" applyNumberFormat="1" applyFont="1" applyFill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8" fillId="8" borderId="4" xfId="3" applyFont="1" applyFill="1" applyBorder="1" applyAlignment="1">
      <alignment horizontal="center" vertical="center" wrapText="1"/>
    </xf>
    <xf numFmtId="0" fontId="8" fillId="8" borderId="9" xfId="3" applyFont="1" applyFill="1" applyBorder="1" applyAlignment="1">
      <alignment horizontal="center" vertical="center" wrapText="1"/>
    </xf>
    <xf numFmtId="0" fontId="8" fillId="8" borderId="5" xfId="3" applyFont="1" applyFill="1" applyBorder="1" applyAlignment="1">
      <alignment horizontal="center" vertical="center" wrapText="1"/>
    </xf>
    <xf numFmtId="0" fontId="8" fillId="8" borderId="1" xfId="3" applyFont="1" applyFill="1" applyBorder="1" applyAlignment="1">
      <alignment horizontal="center" vertical="center" wrapText="1"/>
    </xf>
    <xf numFmtId="0" fontId="8" fillId="8" borderId="2" xfId="3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8" fillId="8" borderId="4" xfId="4" applyFont="1" applyFill="1" applyBorder="1" applyAlignment="1" applyProtection="1">
      <alignment horizontal="center" vertical="center"/>
    </xf>
    <xf numFmtId="0" fontId="8" fillId="8" borderId="9" xfId="4" applyFont="1" applyFill="1" applyBorder="1" applyAlignment="1" applyProtection="1">
      <alignment horizontal="center" vertical="center"/>
    </xf>
    <xf numFmtId="0" fontId="8" fillId="8" borderId="5" xfId="4" applyFont="1" applyFill="1" applyBorder="1" applyAlignment="1" applyProtection="1">
      <alignment horizontal="center" vertical="center"/>
    </xf>
    <xf numFmtId="0" fontId="8" fillId="8" borderId="3" xfId="4" applyFont="1" applyFill="1" applyBorder="1" applyAlignment="1" applyProtection="1">
      <alignment horizontal="center" vertical="center"/>
    </xf>
  </cellXfs>
  <cellStyles count="10">
    <cellStyle name="Currency" xfId="9" builtinId="4"/>
    <cellStyle name="Hyperlink" xfId="5" builtinId="8"/>
    <cellStyle name="Normal" xfId="0" builtinId="0"/>
    <cellStyle name="Normal 10 3" xfId="7" xr:uid="{00000000-0005-0000-0000-000002000000}"/>
    <cellStyle name="Normal 18 3 2" xfId="4" xr:uid="{00000000-0005-0000-0000-000003000000}"/>
    <cellStyle name="Normal 18_AAP Corp IT Support Scorecard 2015 - 2016" xfId="2" xr:uid="{00000000-0005-0000-0000-000004000000}"/>
    <cellStyle name="Normal 2" xfId="6" xr:uid="{00000000-0005-0000-0000-000005000000}"/>
    <cellStyle name="Normal_DaVita Service Desk Benchmarking Data v1" xfId="3" xr:uid="{00000000-0005-0000-0000-000006000000}"/>
    <cellStyle name="Percent" xfId="1" builtinId="5"/>
    <cellStyle name="Percent 9" xfId="8" xr:uid="{00000000-0005-0000-0000-000008000000}"/>
  </cellStyles>
  <dxfs count="50"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ont>
        <color theme="0" tint="-0.24994659260841701"/>
      </font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rgb="FFFFC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99CCFF"/>
        </patternFill>
      </fill>
    </dxf>
  </dxfs>
  <tableStyles count="0" defaultTableStyle="TableStyleMedium2" defaultPivotStyle="PivotStyleLight16"/>
  <colors>
    <mruColors>
      <color rgb="FF99CCFF"/>
      <color rgb="FF379ED2"/>
      <color rgb="FFCCFFCC"/>
      <color rgb="FF9999FF"/>
      <color rgb="FF3366FF"/>
      <color rgb="FFDDDDDD"/>
      <color rgb="FFC0C0C0"/>
      <color rgb="FFCCCCFF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'Original Scorecard'!$C$13:$C$63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Company XYZ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17</c:v>
                </c:pt>
                <c:pt idx="16">
                  <c:v>4</c:v>
                </c:pt>
                <c:pt idx="17">
                  <c:v>1</c:v>
                </c:pt>
                <c:pt idx="18">
                  <c:v>18</c:v>
                </c:pt>
                <c:pt idx="19">
                  <c:v>5</c:v>
                </c:pt>
                <c:pt idx="20">
                  <c:v>15</c:v>
                </c:pt>
              </c:strCache>
            </c:strRef>
          </c:cat>
          <c:val>
            <c:numRef>
              <c:f>'Original Scorecard'!Scores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0.60319444444444448</c:v>
                </c:pt>
                <c:pt idx="5">
                  <c:v>0.58092748186526322</c:v>
                </c:pt>
                <c:pt idx="6">
                  <c:v>0.57766988770377181</c:v>
                </c:pt>
                <c:pt idx="7">
                  <c:v>0.5771662945998417</c:v>
                </c:pt>
                <c:pt idx="8">
                  <c:v>0.57226248120580747</c:v>
                </c:pt>
                <c:pt idx="9">
                  <c:v>0.54971540222784443</c:v>
                </c:pt>
                <c:pt idx="10">
                  <c:v>0.54002159031893859</c:v>
                </c:pt>
                <c:pt idx="11">
                  <c:v>0.53080444901940771</c:v>
                </c:pt>
                <c:pt idx="12">
                  <c:v>0.52764609193523759</c:v>
                </c:pt>
                <c:pt idx="13">
                  <c:v>0.52316796692063217</c:v>
                </c:pt>
                <c:pt idx="14">
                  <c:v>0.48789824954068634</c:v>
                </c:pt>
                <c:pt idx="15">
                  <c:v>0.44365464658276232</c:v>
                </c:pt>
                <c:pt idx="16">
                  <c:v>0.43356704150079872</c:v>
                </c:pt>
                <c:pt idx="17">
                  <c:v>0.3617137405807348</c:v>
                </c:pt>
                <c:pt idx="18">
                  <c:v>0.34394996404576028</c:v>
                </c:pt>
                <c:pt idx="19">
                  <c:v>0.25619350307550642</c:v>
                </c:pt>
                <c:pt idx="20">
                  <c:v>0.18402542449852743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B8-4108-9CB8-68D4C50D6908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0EA72D1-EF1A-40C1-9907-F1625A8A2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1944-49C2-BADE-03224335BF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7D84DFC-BDA1-4F72-BFFD-0E1856D7F9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C0E-4951-B956-0CA2A4D8671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00E2DC5-BCBD-41D3-A839-CFD00353BD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C0E-4951-B956-0CA2A4D8671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0E30130-E407-466A-9431-22596DD40B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C0E-4951-B956-0CA2A4D8671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FC92AE9-A5FE-423D-A854-86965AB1D9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C0E-4951-B956-0CA2A4D8671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1C4108-4352-4E04-8CAE-EC7D8023B1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C0E-4951-B956-0CA2A4D8671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E6DBF71-677F-43E3-ACC0-0B1D5268B3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C0E-4951-B956-0CA2A4D8671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F21DB0-2F16-4910-8D98-0A0D809E6E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C0E-4951-B956-0CA2A4D8671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955C0D8-91FE-4475-8E9A-896A8191A7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C0E-4951-B956-0CA2A4D8671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D1C818-A000-4D51-B1CA-789D82CEDC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C0E-4951-B956-0CA2A4D8671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AB9528D-AC99-450C-A23B-43792A76E0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C0E-4951-B956-0CA2A4D8671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1D4CA4E-4944-42AC-BBF8-50482DCFA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C0E-4951-B956-0CA2A4D8671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088308-80FA-45C4-B7F2-BA3A666643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C0E-4951-B956-0CA2A4D8671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09DF512-9C3A-48B2-BA11-3B0FBB103C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C0E-4951-B956-0CA2A4D8671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66C819C-B798-40C4-B882-2804981122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C0E-4951-B956-0CA2A4D8671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4F2BB2B-42C7-4DB0-B5EF-69A0C39DDF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C0E-4951-B956-0CA2A4D8671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7FD9E08-0774-4BBA-A685-AD6B4FD67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C0E-4951-B956-0CA2A4D8671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30867BF-EE80-4D87-95EA-0797FE29A1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C0E-4951-B956-0CA2A4D8671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26797DC-DCFB-4F31-95EE-C9E5F38F09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C0E-4951-B956-0CA2A4D8671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055ED6F-42D9-4D95-804A-53C427A85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C0E-4951-B956-0CA2A4D8671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A9B24C3-7812-4D97-BCB1-110030FA59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C0E-4951-B956-0CA2A4D86717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'Original Scorecard'!$C$13:$C$63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Company XYZ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17</c:v>
                </c:pt>
                <c:pt idx="16">
                  <c:v>4</c:v>
                </c:pt>
                <c:pt idx="17">
                  <c:v>1</c:v>
                </c:pt>
                <c:pt idx="18">
                  <c:v>18</c:v>
                </c:pt>
                <c:pt idx="19">
                  <c:v>5</c:v>
                </c:pt>
                <c:pt idx="20">
                  <c:v>15</c:v>
                </c:pt>
              </c:strCache>
            </c:strRef>
          </c:cat>
          <c:val>
            <c:numRef>
              <c:f>'Original Scorecard'!ClientScore</c:f>
              <c:numCache>
                <c:formatCode>General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0.60319444444444448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'Original Scorecard'!$B$13:$B$63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#21</c:v>
                  </c:pt>
                  <c:pt idx="22">
                    <c:v>#21</c:v>
                  </c:pt>
                  <c:pt idx="23">
                    <c:v>#21</c:v>
                  </c:pt>
                  <c:pt idx="24">
                    <c:v>#21</c:v>
                  </c:pt>
                  <c:pt idx="25">
                    <c:v>#21</c:v>
                  </c:pt>
                  <c:pt idx="26">
                    <c:v>#21</c:v>
                  </c:pt>
                  <c:pt idx="27">
                    <c:v>#21</c:v>
                  </c:pt>
                  <c:pt idx="28">
                    <c:v>#21</c:v>
                  </c:pt>
                  <c:pt idx="29">
                    <c:v>#21</c:v>
                  </c:pt>
                  <c:pt idx="30">
                    <c:v>#21</c:v>
                  </c:pt>
                  <c:pt idx="31">
                    <c:v>#21</c:v>
                  </c:pt>
                  <c:pt idx="32">
                    <c:v>#21</c:v>
                  </c:pt>
                  <c:pt idx="33">
                    <c:v>#21</c:v>
                  </c:pt>
                  <c:pt idx="34">
                    <c:v>#21</c:v>
                  </c:pt>
                  <c:pt idx="35">
                    <c:v>#21</c:v>
                  </c:pt>
                  <c:pt idx="36">
                    <c:v>#21</c:v>
                  </c:pt>
                  <c:pt idx="37">
                    <c:v>#21</c:v>
                  </c:pt>
                  <c:pt idx="38">
                    <c:v>#21</c:v>
                  </c:pt>
                  <c:pt idx="39">
                    <c:v>#21</c:v>
                  </c:pt>
                  <c:pt idx="40">
                    <c:v>#21</c:v>
                  </c:pt>
                  <c:pt idx="41">
                    <c:v>#21</c:v>
                  </c:pt>
                  <c:pt idx="42">
                    <c:v>#21</c:v>
                  </c:pt>
                  <c:pt idx="43">
                    <c:v>#21</c:v>
                  </c:pt>
                  <c:pt idx="44">
                    <c:v>#21</c:v>
                  </c:pt>
                  <c:pt idx="45">
                    <c:v>#21</c:v>
                  </c:pt>
                  <c:pt idx="46">
                    <c:v>#21</c:v>
                  </c:pt>
                  <c:pt idx="47">
                    <c:v>#21</c:v>
                  </c:pt>
                  <c:pt idx="48">
                    <c:v>#21</c:v>
                  </c:pt>
                  <c:pt idx="49">
                    <c:v>#21</c:v>
                  </c:pt>
                  <c:pt idx="50">
                    <c:v>#21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6CB-47B7-A4E2-231F0503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'Original Scorecard'!$G$22:$G$23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'Original Scorecard'!$H$22:$H$23</c:f>
              <c:numCache>
                <c:formatCode>0.0%</c:formatCode>
                <c:ptCount val="2"/>
                <c:pt idx="0">
                  <c:v>0.5131980073729081</c:v>
                </c:pt>
                <c:pt idx="1">
                  <c:v>0.5131980073729081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B8-4108-9CB8-68D4C50D6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'Original Scorecard'!$A$2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432216321796E-3"/>
              <c:y val="0.32214045057653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4.9618658427190265E-2"/>
          <c:w val="0.85950528837552775"/>
          <c:h val="0.7163456593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'Scorecard Trends'!$A$3</c:f>
              <c:strCache>
                <c:ptCount val="1"/>
                <c:pt idx="0">
                  <c:v>Balanced Score</c:v>
                </c:pt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trendline>
            <c:spPr>
              <a:ln w="190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cat>
            <c:strRef>
              <c:f>'Scorecard Trends'!$B$4:$B$21</c:f>
              <c:strCache>
                <c:ptCount val="18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  <c:pt idx="12">
                  <c:v>Month13</c:v>
                </c:pt>
                <c:pt idx="13">
                  <c:v>Month14</c:v>
                </c:pt>
                <c:pt idx="14">
                  <c:v>Month15</c:v>
                </c:pt>
                <c:pt idx="15">
                  <c:v>Month16</c:v>
                </c:pt>
                <c:pt idx="16">
                  <c:v>Month17</c:v>
                </c:pt>
                <c:pt idx="17">
                  <c:v>Month18</c:v>
                </c:pt>
              </c:strCache>
            </c:strRef>
          </c:cat>
          <c:val>
            <c:numRef>
              <c:f>'Scorecard Trends'!$C$4:$C$21</c:f>
              <c:numCache>
                <c:formatCode>0.0%</c:formatCode>
                <c:ptCount val="18"/>
                <c:pt idx="0">
                  <c:v>0.60319444444444448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EF-4347-AC27-0E50202A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4672"/>
        <c:axId val="104926592"/>
      </c:barChart>
      <c:scatterChart>
        <c:scatterStyle val="smoothMarker"/>
        <c:varyColors val="0"/>
        <c:ser>
          <c:idx val="1"/>
          <c:order val="1"/>
          <c:tx>
            <c:strRef>
              <c:f>'Scorecard Trends'!$J$3</c:f>
              <c:strCache>
                <c:ptCount val="1"/>
                <c:pt idx="0">
                  <c:v>Peer Group Avg.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Trends'!$I$4:$I$5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Trends'!$J$4:$J$5</c:f>
              <c:numCache>
                <c:formatCode>0.0%</c:formatCode>
                <c:ptCount val="2"/>
                <c:pt idx="0">
                  <c:v>0.5131980073729081</c:v>
                </c:pt>
                <c:pt idx="1">
                  <c:v>0.5131980073729081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AEF-4347-AC27-0E50202AAA09}"/>
            </c:ext>
          </c:extLst>
        </c:ser>
        <c:ser>
          <c:idx val="2"/>
          <c:order val="2"/>
          <c:tx>
            <c:strRef>
              <c:f>'Scorecard Trends'!$K$3</c:f>
              <c:strCache>
                <c:ptCount val="1"/>
                <c:pt idx="0">
                  <c:v>Company XYZ Avg.</c:v>
                </c:pt>
              </c:strCache>
            </c:strRef>
          </c:tx>
          <c:spPr>
            <a:ln>
              <a:solidFill>
                <a:srgbClr val="3366FF"/>
              </a:solidFill>
              <a:prstDash val="dash"/>
            </a:ln>
          </c:spPr>
          <c:marker>
            <c:symbol val="none"/>
          </c:marker>
          <c:xVal>
            <c:numRef>
              <c:f>'Scorecard Trends'!$I$4:$I$5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Trends'!$K$4:$K$5</c:f>
              <c:numCache>
                <c:formatCode>0.0%</c:formatCode>
                <c:ptCount val="2"/>
                <c:pt idx="0">
                  <c:v>0.60319444444444448</c:v>
                </c:pt>
                <c:pt idx="1">
                  <c:v>0.60319444444444448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AEF-4347-AC27-0E50202AA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4672"/>
        <c:axId val="104926592"/>
      </c:scatterChart>
      <c:catAx>
        <c:axId val="1049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48872286403202"/>
              <c:y val="0.93572847352828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26592"/>
        <c:scaling>
          <c:orientation val="minMax"/>
          <c:max val="1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'Scorecard Trends'!$A$3</c:f>
              <c:strCache>
                <c:ptCount val="1"/>
                <c:pt idx="0">
                  <c:v>Balanced Score</c:v>
                </c:pt>
              </c:strCache>
            </c:strRef>
          </c:tx>
          <c:layout>
            <c:manualLayout>
              <c:xMode val="edge"/>
              <c:yMode val="edge"/>
              <c:x val="1.0927441511218975E-2"/>
              <c:y val="0.2598942140257258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"/>
          <c:y val="0.90303263430523018"/>
          <c:w val="0.19335045613504367"/>
          <c:h val="8.8761180741085063E-2"/>
        </c:manualLayout>
      </c:layout>
      <c:overlay val="0"/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4.9618658427190265E-2"/>
          <c:w val="0.85950528837552775"/>
          <c:h val="0.7163456593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'Scorecard Trends'!$A$23</c:f>
              <c:strCache>
                <c:ptCount val="1"/>
                <c:pt idx="0">
                  <c:v>Job Satisfaction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190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cat>
            <c:strRef>
              <c:f>'Scorecard Trends'!$B$24:$B$41</c:f>
              <c:strCache>
                <c:ptCount val="18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  <c:pt idx="12">
                  <c:v>Month13</c:v>
                </c:pt>
                <c:pt idx="13">
                  <c:v>Month14</c:v>
                </c:pt>
                <c:pt idx="14">
                  <c:v>Month15</c:v>
                </c:pt>
                <c:pt idx="15">
                  <c:v>Month16</c:v>
                </c:pt>
                <c:pt idx="16">
                  <c:v>Month17</c:v>
                </c:pt>
                <c:pt idx="17">
                  <c:v>Month18</c:v>
                </c:pt>
              </c:strCache>
            </c:strRef>
          </c:cat>
          <c:val>
            <c:numRef>
              <c:f>'Scorecard Trends'!$C$24:$C$41</c:f>
              <c:numCache>
                <c:formatCode>0.0</c:formatCode>
                <c:ptCount val="18"/>
                <c:pt idx="0">
                  <c:v>4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95-4260-B9CE-B48B604C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4672"/>
        <c:axId val="104926592"/>
      </c:barChart>
      <c:scatterChart>
        <c:scatterStyle val="smoothMarker"/>
        <c:varyColors val="0"/>
        <c:ser>
          <c:idx val="1"/>
          <c:order val="1"/>
          <c:tx>
            <c:strRef>
              <c:f>'Scorecard Trends'!$J$23</c:f>
              <c:strCache>
                <c:ptCount val="1"/>
                <c:pt idx="0">
                  <c:v>Peer Group Avg.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Trends'!$I$24:$I$25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Trends'!$J$24:$J$25</c:f>
              <c:numCache>
                <c:formatCode>"$"#,##0.00</c:formatCode>
                <c:ptCount val="2"/>
                <c:pt idx="0">
                  <c:v>4.0999999999999996</c:v>
                </c:pt>
                <c:pt idx="1">
                  <c:v>4.0999999999999996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095-4260-B9CE-B48B604C3FB2}"/>
            </c:ext>
          </c:extLst>
        </c:ser>
        <c:ser>
          <c:idx val="2"/>
          <c:order val="2"/>
          <c:tx>
            <c:strRef>
              <c:f>'Scorecard Trends'!$K$23</c:f>
              <c:strCache>
                <c:ptCount val="1"/>
                <c:pt idx="0">
                  <c:v>Company XYZ Avg.</c:v>
                </c:pt>
              </c:strCache>
            </c:strRef>
          </c:tx>
          <c:spPr>
            <a:ln>
              <a:solidFill>
                <a:srgbClr val="3366FF"/>
              </a:solidFill>
              <a:prstDash val="dash"/>
            </a:ln>
          </c:spPr>
          <c:marker>
            <c:symbol val="none"/>
          </c:marker>
          <c:xVal>
            <c:numRef>
              <c:f>'Scorecard Trends'!$I$24:$I$25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Trends'!$K$24:$K$25</c:f>
              <c:numCache>
                <c:formatCode>"$"#,##0.00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095-4260-B9CE-B48B604C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4672"/>
        <c:axId val="104926592"/>
      </c:scatterChart>
      <c:catAx>
        <c:axId val="1049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48872286403202"/>
              <c:y val="0.93572847352828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265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'Scorecard Trends'!$A$23</c:f>
              <c:strCache>
                <c:ptCount val="1"/>
                <c:pt idx="0">
                  <c:v>Job Satisfaction</c:v>
                </c:pt>
              </c:strCache>
            </c:strRef>
          </c:tx>
          <c:layout>
            <c:manualLayout>
              <c:xMode val="edge"/>
              <c:yMode val="edge"/>
              <c:x val="1.0927403045179307E-2"/>
              <c:y val="0.1858201183494074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9962119472858764E-3"/>
          <c:y val="0.90673633908904605"/>
          <c:w val="0.24124560455581923"/>
          <c:h val="8.8761180741085063E-2"/>
        </c:manualLayout>
      </c:layout>
      <c:overlay val="0"/>
      <c:txPr>
        <a:bodyPr anchor="ctr" anchorCtr="1"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4.9618658427190265E-2"/>
          <c:w val="0.85950528837552775"/>
          <c:h val="0.7163456593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'Scorecard Trends'!$A$43</c:f>
              <c:strCache>
                <c:ptCount val="1"/>
                <c:pt idx="0">
                  <c:v>Refer Friends and Family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190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cat>
            <c:strRef>
              <c:f>'Scorecard Trends'!$B$44:$B$61</c:f>
              <c:strCache>
                <c:ptCount val="18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  <c:pt idx="12">
                  <c:v>Month13</c:v>
                </c:pt>
                <c:pt idx="13">
                  <c:v>Month14</c:v>
                </c:pt>
                <c:pt idx="14">
                  <c:v>Month15</c:v>
                </c:pt>
                <c:pt idx="15">
                  <c:v>Month16</c:v>
                </c:pt>
                <c:pt idx="16">
                  <c:v>Month17</c:v>
                </c:pt>
                <c:pt idx="17">
                  <c:v>Month18</c:v>
                </c:pt>
              </c:strCache>
            </c:strRef>
          </c:cat>
          <c:val>
            <c:numRef>
              <c:f>'Scorecard Trends'!$C$44:$C$61</c:f>
              <c:numCache>
                <c:formatCode>0.0</c:formatCode>
                <c:ptCount val="18"/>
                <c:pt idx="0">
                  <c:v>3.2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9-4AFD-9BFB-C15FE08CC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4672"/>
        <c:axId val="104926592"/>
      </c:barChart>
      <c:scatterChart>
        <c:scatterStyle val="smoothMarker"/>
        <c:varyColors val="0"/>
        <c:ser>
          <c:idx val="1"/>
          <c:order val="1"/>
          <c:tx>
            <c:strRef>
              <c:f>'Scorecard Trends'!$J$43</c:f>
              <c:strCache>
                <c:ptCount val="1"/>
                <c:pt idx="0">
                  <c:v>Peer Group Avg.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Trends'!$I$44:$I$45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Trends'!$J$44:$J$45</c:f>
              <c:numCache>
                <c:formatCode>0.0%</c:formatCode>
                <c:ptCount val="2"/>
                <c:pt idx="0">
                  <c:v>3.5</c:v>
                </c:pt>
                <c:pt idx="1">
                  <c:v>3.5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E9-4AFD-9BFB-C15FE08CC22A}"/>
            </c:ext>
          </c:extLst>
        </c:ser>
        <c:ser>
          <c:idx val="2"/>
          <c:order val="2"/>
          <c:tx>
            <c:strRef>
              <c:f>'Scorecard Trends'!$K$43</c:f>
              <c:strCache>
                <c:ptCount val="1"/>
                <c:pt idx="0">
                  <c:v>Company XYZ Avg.</c:v>
                </c:pt>
              </c:strCache>
            </c:strRef>
          </c:tx>
          <c:spPr>
            <a:ln>
              <a:solidFill>
                <a:srgbClr val="3366FF"/>
              </a:solidFill>
              <a:prstDash val="dash"/>
            </a:ln>
          </c:spPr>
          <c:marker>
            <c:symbol val="none"/>
          </c:marker>
          <c:xVal>
            <c:numRef>
              <c:f>'Scorecard Trends'!$I$44:$I$45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Trends'!$K$44:$K$45</c:f>
              <c:numCache>
                <c:formatCode>0.0%</c:formatCode>
                <c:ptCount val="2"/>
                <c:pt idx="0">
                  <c:v>3.2</c:v>
                </c:pt>
                <c:pt idx="1">
                  <c:v>3.2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E9-4AFD-9BFB-C15FE08CC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4672"/>
        <c:axId val="104926592"/>
      </c:scatterChart>
      <c:catAx>
        <c:axId val="1049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48872286403202"/>
              <c:y val="0.93572847352828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265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'Scorecard Trends'!$A$43</c:f>
              <c:strCache>
                <c:ptCount val="1"/>
                <c:pt idx="0">
                  <c:v>Refer Friends and Family</c:v>
                </c:pt>
              </c:strCache>
            </c:strRef>
          </c:tx>
          <c:layout>
            <c:manualLayout>
              <c:xMode val="edge"/>
              <c:yMode val="edge"/>
              <c:x val="1.0927403045179307E-2"/>
              <c:y val="0.21174605183611891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4.4942172577699111E-4"/>
          <c:y val="0.90673633908904605"/>
          <c:w val="0.22527938073251469"/>
          <c:h val="8.8761180741085063E-2"/>
        </c:manualLayout>
      </c:layout>
      <c:overlay val="0"/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4.9618658427190265E-2"/>
          <c:w val="0.85950528837552775"/>
          <c:h val="0.7163456593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'Scorecard Trends'!$A$63</c:f>
              <c:strCache>
                <c:ptCount val="1"/>
                <c:pt idx="0">
                  <c:v>Absenteeism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190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cat>
            <c:strRef>
              <c:f>'Scorecard Trends'!$B$64:$B$81</c:f>
              <c:strCache>
                <c:ptCount val="18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  <c:pt idx="12">
                  <c:v>Month13</c:v>
                </c:pt>
                <c:pt idx="13">
                  <c:v>Month14</c:v>
                </c:pt>
                <c:pt idx="14">
                  <c:v>Month15</c:v>
                </c:pt>
                <c:pt idx="15">
                  <c:v>Month16</c:v>
                </c:pt>
                <c:pt idx="16">
                  <c:v>Month17</c:v>
                </c:pt>
                <c:pt idx="17">
                  <c:v>Month18</c:v>
                </c:pt>
              </c:strCache>
            </c:strRef>
          </c:cat>
          <c:val>
            <c:numRef>
              <c:f>'Scorecard Trends'!$C$64:$C$81</c:f>
              <c:numCache>
                <c:formatCode>0.0%</c:formatCode>
                <c:ptCount val="18"/>
                <c:pt idx="0">
                  <c:v>0.105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0-413A-8098-2B751D434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4672"/>
        <c:axId val="104926592"/>
      </c:barChart>
      <c:scatterChart>
        <c:scatterStyle val="smoothMarker"/>
        <c:varyColors val="0"/>
        <c:ser>
          <c:idx val="1"/>
          <c:order val="1"/>
          <c:tx>
            <c:strRef>
              <c:f>'Scorecard Trends'!$J$63</c:f>
              <c:strCache>
                <c:ptCount val="1"/>
                <c:pt idx="0">
                  <c:v>Peer Group Avg.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F10-413A-8098-2B751D4347C2}"/>
              </c:ext>
            </c:extLst>
          </c:dPt>
          <c:xVal>
            <c:numRef>
              <c:f>'Scorecard Trends'!$I$64:$I$65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Trends'!$J$64:$J$65</c:f>
              <c:numCache>
                <c:formatCode>0.0%</c:formatCode>
                <c:ptCount val="2"/>
                <c:pt idx="0">
                  <c:v>0.04</c:v>
                </c:pt>
                <c:pt idx="1">
                  <c:v>0.04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F10-413A-8098-2B751D4347C2}"/>
            </c:ext>
          </c:extLst>
        </c:ser>
        <c:ser>
          <c:idx val="2"/>
          <c:order val="2"/>
          <c:tx>
            <c:strRef>
              <c:f>'Scorecard Trends'!$K$63</c:f>
              <c:strCache>
                <c:ptCount val="1"/>
                <c:pt idx="0">
                  <c:v>Company XYZ Avg.</c:v>
                </c:pt>
              </c:strCache>
            </c:strRef>
          </c:tx>
          <c:spPr>
            <a:ln>
              <a:solidFill>
                <a:srgbClr val="3366FF"/>
              </a:solidFill>
              <a:prstDash val="dash"/>
            </a:ln>
          </c:spPr>
          <c:marker>
            <c:symbol val="none"/>
          </c:marker>
          <c:xVal>
            <c:numRef>
              <c:f>'Scorecard Trends'!$I$64:$I$65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Trends'!$K$64:$K$65</c:f>
              <c:numCache>
                <c:formatCode>0.0%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F10-413A-8098-2B751D434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4672"/>
        <c:axId val="104926592"/>
      </c:scatterChart>
      <c:catAx>
        <c:axId val="1049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48872286403202"/>
              <c:y val="0.93572847352828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26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'Scorecard Trends'!$A$63</c:f>
              <c:strCache>
                <c:ptCount val="1"/>
                <c:pt idx="0">
                  <c:v>Absenteeism</c:v>
                </c:pt>
              </c:strCache>
            </c:strRef>
          </c:tx>
          <c:layout>
            <c:manualLayout>
              <c:xMode val="edge"/>
              <c:yMode val="edge"/>
              <c:x val="1.0927403045179307E-2"/>
              <c:y val="0.25248680445809402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4.4942172577699111E-4"/>
          <c:y val="0.90673633908904605"/>
          <c:w val="0.19235390296888524"/>
          <c:h val="8.8761180741085063E-2"/>
        </c:manualLayout>
      </c:layout>
      <c:overlay val="0"/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21228425808725"/>
          <c:y val="4.9618658427190265E-2"/>
          <c:w val="0.85950528837552775"/>
          <c:h val="0.716345659324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'Scorecard Trends'!$A$83</c:f>
              <c:strCache>
                <c:ptCount val="1"/>
                <c:pt idx="0">
                  <c:v>Turnover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 w="19050">
                <a:solidFill>
                  <a:srgbClr val="002060"/>
                </a:solidFill>
              </a:ln>
            </c:spPr>
            <c:trendlineType val="linear"/>
            <c:dispRSqr val="0"/>
            <c:dispEq val="0"/>
          </c:trendline>
          <c:cat>
            <c:strRef>
              <c:f>'Scorecard Trends'!$B$84:$B$101</c:f>
              <c:strCache>
                <c:ptCount val="18"/>
                <c:pt idx="0">
                  <c:v>Month1</c:v>
                </c:pt>
                <c:pt idx="1">
                  <c:v>Month2</c:v>
                </c:pt>
                <c:pt idx="2">
                  <c:v>Month3</c:v>
                </c:pt>
                <c:pt idx="3">
                  <c:v>Month4</c:v>
                </c:pt>
                <c:pt idx="4">
                  <c:v>Month5</c:v>
                </c:pt>
                <c:pt idx="5">
                  <c:v>Month6</c:v>
                </c:pt>
                <c:pt idx="6">
                  <c:v>Month7</c:v>
                </c:pt>
                <c:pt idx="7">
                  <c:v>Month8</c:v>
                </c:pt>
                <c:pt idx="8">
                  <c:v>Month9</c:v>
                </c:pt>
                <c:pt idx="9">
                  <c:v>Month10</c:v>
                </c:pt>
                <c:pt idx="10">
                  <c:v>Month11</c:v>
                </c:pt>
                <c:pt idx="11">
                  <c:v>Month12</c:v>
                </c:pt>
                <c:pt idx="12">
                  <c:v>Month13</c:v>
                </c:pt>
                <c:pt idx="13">
                  <c:v>Month14</c:v>
                </c:pt>
                <c:pt idx="14">
                  <c:v>Month15</c:v>
                </c:pt>
                <c:pt idx="15">
                  <c:v>Month16</c:v>
                </c:pt>
                <c:pt idx="16">
                  <c:v>Month17</c:v>
                </c:pt>
                <c:pt idx="17">
                  <c:v>Month18</c:v>
                </c:pt>
              </c:strCache>
            </c:strRef>
          </c:cat>
          <c:val>
            <c:numRef>
              <c:f>'Scorecard Trends'!$C$84:$C$101</c:f>
              <c:numCache>
                <c:formatCode>0.0%</c:formatCode>
                <c:ptCount val="18"/>
                <c:pt idx="0">
                  <c:v>0.42599999999999999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9-49E7-BE8C-636C19C1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4924672"/>
        <c:axId val="104926592"/>
      </c:barChart>
      <c:scatterChart>
        <c:scatterStyle val="smoothMarker"/>
        <c:varyColors val="0"/>
        <c:ser>
          <c:idx val="1"/>
          <c:order val="1"/>
          <c:tx>
            <c:strRef>
              <c:f>'Scorecard Trends'!$J$83</c:f>
              <c:strCache>
                <c:ptCount val="1"/>
                <c:pt idx="0">
                  <c:v>Peer Group Avg.</c:v>
                </c:pt>
              </c:strCache>
            </c:strRef>
          </c:tx>
          <c:spPr>
            <a:ln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Trends'!$I$84:$I$85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Trends'!$J$84:$J$85</c:f>
              <c:numCache>
                <c:formatCode>0.0%</c:formatCode>
                <c:ptCount val="2"/>
                <c:pt idx="0">
                  <c:v>0.35899999999999999</c:v>
                </c:pt>
                <c:pt idx="1">
                  <c:v>0.35899999999999999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69-49E7-BE8C-636C19C1D8E3}"/>
            </c:ext>
          </c:extLst>
        </c:ser>
        <c:ser>
          <c:idx val="2"/>
          <c:order val="2"/>
          <c:tx>
            <c:strRef>
              <c:f>'Scorecard Trends'!$K$83</c:f>
              <c:strCache>
                <c:ptCount val="1"/>
                <c:pt idx="0">
                  <c:v>Company XYZ Avg.</c:v>
                </c:pt>
              </c:strCache>
            </c:strRef>
          </c:tx>
          <c:spPr>
            <a:ln>
              <a:solidFill>
                <a:srgbClr val="3366FF"/>
              </a:solidFill>
              <a:prstDash val="dash"/>
            </a:ln>
          </c:spPr>
          <c:marker>
            <c:symbol val="none"/>
          </c:marker>
          <c:xVal>
            <c:numRef>
              <c:f>'Scorecard Trends'!$I$84:$I$85</c:f>
              <c:numCache>
                <c:formatCode>General</c:formatCode>
                <c:ptCount val="2"/>
                <c:pt idx="0">
                  <c:v>0</c:v>
                </c:pt>
                <c:pt idx="1">
                  <c:v>19</c:v>
                </c:pt>
              </c:numCache>
            </c:numRef>
          </c:xVal>
          <c:yVal>
            <c:numRef>
              <c:f>'Scorecard Trends'!$K$84:$K$85</c:f>
              <c:numCache>
                <c:formatCode>0.0%</c:formatCode>
                <c:ptCount val="2"/>
                <c:pt idx="0">
                  <c:v>0.42599999999999999</c:v>
                </c:pt>
                <c:pt idx="1">
                  <c:v>0.42599999999999999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69-49E7-BE8C-636C19C1D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924672"/>
        <c:axId val="104926592"/>
      </c:scatterChart>
      <c:catAx>
        <c:axId val="104924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Month</a:t>
                </a:r>
              </a:p>
            </c:rich>
          </c:tx>
          <c:layout>
            <c:manualLayout>
              <c:xMode val="edge"/>
              <c:yMode val="edge"/>
              <c:x val="0.51648872286403202"/>
              <c:y val="0.93572847352828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38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6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92659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strRef>
              <c:f>'Scorecard Trends'!$A$83</c:f>
              <c:strCache>
                <c:ptCount val="1"/>
                <c:pt idx="0">
                  <c:v>Turnover</c:v>
                </c:pt>
              </c:strCache>
            </c:strRef>
          </c:tx>
          <c:layout>
            <c:manualLayout>
              <c:xMode val="edge"/>
              <c:yMode val="edge"/>
              <c:x val="1.9875986321644289E-2"/>
              <c:y val="0.35989424318875568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975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49246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ysClr val="windowText" lastClr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1.9962119472858764E-3"/>
          <c:y val="0.90673633908904605"/>
          <c:w val="0.27770423086494023"/>
          <c:h val="8.8761180741085063E-2"/>
        </c:manualLayout>
      </c:layout>
      <c:overlay val="0"/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Company XYZ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17</c:v>
                </c:pt>
                <c:pt idx="16">
                  <c:v>4</c:v>
                </c:pt>
                <c:pt idx="17">
                  <c:v>1</c:v>
                </c:pt>
                <c:pt idx="18">
                  <c:v>18</c:v>
                </c:pt>
                <c:pt idx="19">
                  <c:v>5</c:v>
                </c:pt>
                <c:pt idx="20">
                  <c:v>15</c:v>
                </c:pt>
              </c:strCache>
            </c:strRef>
          </c:cat>
          <c:val>
            <c:numRef>
              <c:f>Month1!Scores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0.60319444444444448</c:v>
                </c:pt>
                <c:pt idx="5">
                  <c:v>0.58092748186526322</c:v>
                </c:pt>
                <c:pt idx="6">
                  <c:v>0.57766988770377181</c:v>
                </c:pt>
                <c:pt idx="7">
                  <c:v>0.5771662945998417</c:v>
                </c:pt>
                <c:pt idx="8">
                  <c:v>0.57226248120580747</c:v>
                </c:pt>
                <c:pt idx="9">
                  <c:v>0.54971540222784443</c:v>
                </c:pt>
                <c:pt idx="10">
                  <c:v>0.54002159031893859</c:v>
                </c:pt>
                <c:pt idx="11">
                  <c:v>0.53080444901940771</c:v>
                </c:pt>
                <c:pt idx="12">
                  <c:v>0.52764609193523759</c:v>
                </c:pt>
                <c:pt idx="13">
                  <c:v>0.52316796692063217</c:v>
                </c:pt>
                <c:pt idx="14">
                  <c:v>0.48789824954068634</c:v>
                </c:pt>
                <c:pt idx="15">
                  <c:v>0.44365464658276232</c:v>
                </c:pt>
                <c:pt idx="16">
                  <c:v>0.43356704150079872</c:v>
                </c:pt>
                <c:pt idx="17">
                  <c:v>0.3617137405807348</c:v>
                </c:pt>
                <c:pt idx="18">
                  <c:v>0.34394996404576028</c:v>
                </c:pt>
                <c:pt idx="19">
                  <c:v>0.25619350307550642</c:v>
                </c:pt>
                <c:pt idx="20">
                  <c:v>0.18402542449852743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E-4213-B0EE-C48152A6FC93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BB43208-EFA6-444E-B556-2CEE20494F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C02-4308-A122-17CFB0A905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A19A01-8867-4B10-8A11-8FA55BA50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F7E-4B1D-9145-A8282E4C82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C01393-EFA6-4B41-A502-83C541FD9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F7E-4B1D-9145-A8282E4C82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E2DF7E8-2256-4F28-8782-54BAA2D330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F7E-4B1D-9145-A8282E4C82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A10A3DC-49D8-4089-844F-06A6CF958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F7E-4B1D-9145-A8282E4C82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C38AC33-82C9-41AB-A6E7-AAC6D8A7F1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F7E-4B1D-9145-A8282E4C82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088F731-D309-4C07-BA77-5F565860DF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F7E-4B1D-9145-A8282E4C82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24DC6ED-1DC5-4EF3-BB8B-8EAAD0540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F7E-4B1D-9145-A8282E4C82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6052BFD-4821-41AF-AFB3-83CD55F0E2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F7E-4B1D-9145-A8282E4C82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472A956-CA4E-4F9B-A838-70AE505356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F7E-4B1D-9145-A8282E4C82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B904025-6E34-47C8-95B4-E397221028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F7E-4B1D-9145-A8282E4C82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3CE9E10-0F1D-43A4-B8BD-E566501F7A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F7E-4B1D-9145-A8282E4C82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E3F2175-9045-40BD-A6D9-94712C1FF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F7E-4B1D-9145-A8282E4C82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E1BEE1C-5DC4-48C4-ADDE-F0FA29ED80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F7E-4B1D-9145-A8282E4C820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EF0E99C-95C3-4193-A254-77F834B94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F7E-4B1D-9145-A8282E4C820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7C031DE-CC7C-444C-A381-3728DAC153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F7E-4B1D-9145-A8282E4C820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1DDE631-06C0-4CB7-AD79-C68FE52B1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F7E-4B1D-9145-A8282E4C820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C67C94A-4DA4-4B7A-9D60-A713F6FCEC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F7E-4B1D-9145-A8282E4C820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E7FFEA0-0F07-4A5D-80CD-827144A4C7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F7E-4B1D-9145-A8282E4C820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14E1F8E-5E6B-4DE8-B13B-047BAC6E9B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F7E-4B1D-9145-A8282E4C820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1C2F2FD-4E98-4843-85F8-0A5A729733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F7E-4B1D-9145-A8282E4C8206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Company XYZ</c:v>
                </c:pt>
                <c:pt idx="5">
                  <c:v>19</c:v>
                </c:pt>
                <c:pt idx="6">
                  <c:v>13</c:v>
                </c:pt>
                <c:pt idx="7">
                  <c:v>20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7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17</c:v>
                </c:pt>
                <c:pt idx="16">
                  <c:v>4</c:v>
                </c:pt>
                <c:pt idx="17">
                  <c:v>1</c:v>
                </c:pt>
                <c:pt idx="18">
                  <c:v>18</c:v>
                </c:pt>
                <c:pt idx="19">
                  <c:v>5</c:v>
                </c:pt>
                <c:pt idx="20">
                  <c:v>15</c:v>
                </c:pt>
              </c:strCache>
            </c:strRef>
          </c:cat>
          <c:val>
            <c:numRef>
              <c:f>Month1!ClientScore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0.60319444444444448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B29-47F6-8BE8-F4C71347F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Month1!$H$22:$H$23</c:f>
              <c:numCache>
                <c:formatCode>0.0%</c:formatCode>
                <c:ptCount val="2"/>
                <c:pt idx="0">
                  <c:v>0.5131980073729081</c:v>
                </c:pt>
                <c:pt idx="1">
                  <c:v>0.5131980073729081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E-4213-B0EE-C48152A6F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103682864166293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8.1570141998634686E-5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Month2!$C$13:$C$63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Month2!Scores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0-4008-B473-6BB57E2B4396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B6A2A62-FA23-41A5-BC82-35E71E74C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DF3-488F-BB9A-85F1F3D208E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7826E4-C5EE-4163-828A-813C19C215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8B8-4053-BECF-EBA52E73C35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49A9B52-D413-4978-9B8E-C9A8DB1CB0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F8B8-4053-BECF-EBA52E73C35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6E4776F-A21B-45F2-8730-E52DAEE38E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F8B8-4053-BECF-EBA52E73C358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C4E6789-BAA1-42D2-952D-DB40C117DC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8B8-4053-BECF-EBA52E73C358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6EB241E-6FA5-431C-8220-579470DAA1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8B8-4053-BECF-EBA52E73C358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7A91C2D-143D-4BA9-82BD-AAFA3683FE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8B8-4053-BECF-EBA52E73C358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B52245-B782-4E9A-90AE-B71A760EED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8B8-4053-BECF-EBA52E73C358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A1A8952-C159-482C-87E3-523DC98F7F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8B8-4053-BECF-EBA52E73C358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B7816FF-3F2C-4FCE-AD65-B1E11D902F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F8B8-4053-BECF-EBA52E73C358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0DD0ECC-ED86-4226-88AD-582B8E5564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8B8-4053-BECF-EBA52E73C358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BD033B6-08C8-410E-985A-F522ADD056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8B8-4053-BECF-EBA52E73C358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B226814-1C07-4229-A943-DC37B317B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8B8-4053-BECF-EBA52E73C358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EE71932D-5958-4B64-8D69-04B4BE1DC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8B8-4053-BECF-EBA52E73C35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1210F28-7697-40C0-AF96-467167BA47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8B8-4053-BECF-EBA52E73C358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D8C5497-9E0A-4786-B14F-12BF6F1D3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8B8-4053-BECF-EBA52E73C358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94E2786-8876-482A-BA76-84090AB5B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8B8-4053-BECF-EBA52E73C358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B4EE0D0E-AB14-4F92-A76C-900C937110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8B8-4053-BECF-EBA52E73C358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B0F56C4-F236-4FD2-9FAA-A844A4C81E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8B8-4053-BECF-EBA52E73C358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1944AD1-8793-432E-AFFB-11A83845E9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8B8-4053-BECF-EBA52E73C358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17BE040-48F8-4710-B335-81AA8CCAC4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8B8-4053-BECF-EBA52E73C358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Month2!$C$13:$C$63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Month2!ClientScore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Month2!$B$13:$B$63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331-4C36-A493-5BD1F876F1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Month2!$G$22:$G$23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Month2!$H$22:$H$23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00-4008-B473-6BB57E2B4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Month2!$Z$27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8.1570141998634686E-5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Month3!$C$13:$C$63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Month3!Scores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0-4C12-AFE3-36BB0481D858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4335C9C-AFD7-4096-8BF0-CB73D8AFE0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D87-4668-BD93-E7546A4A70E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B442C9-866F-468C-BC83-1C3E77A3B5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BB7-4768-B9C4-1C80E60910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926413-17F8-4AB1-9787-B1BB381887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0BB7-4768-B9C4-1C80E60910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7388FAF-CFEF-439F-93C9-13C9B3DEC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0BB7-4768-B9C4-1C80E60910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72BD220-DEE5-462A-98E6-1BCA361935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0BB7-4768-B9C4-1C80E60910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95F46C-82A2-4F9D-97A5-4677E54BC5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0BB7-4768-B9C4-1C80E60910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2A3DDB1-D42F-4162-B2B9-5A6A4E86E6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BB7-4768-B9C4-1C80E60910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FB93F03-DED5-466C-BE3C-826AA78E71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0BB7-4768-B9C4-1C80E60910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DD0261E-6E1A-41FC-8ECA-6510C89BD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0BB7-4768-B9C4-1C80E60910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7894831-EFC8-4D7B-9CAD-219C9E7C01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0BB7-4768-B9C4-1C80E60910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10A15C6-EEA6-48C4-B434-B7129DAD26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0BB7-4768-B9C4-1C80E60910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7F1AB7B-D96A-4A3B-BA1D-3428D17C74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0BB7-4768-B9C4-1C80E609105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C5F5929-C679-475A-9CAA-EB3AE374D0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0BB7-4768-B9C4-1C80E609105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4495366-083C-4DC6-B8B4-E506CA67B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0BB7-4768-B9C4-1C80E609105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016EF4C-EAB4-442F-8ADD-3AAB77A55B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0BB7-4768-B9C4-1C80E609105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E277835-D94B-4087-BA7C-92C7CF086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0BB7-4768-B9C4-1C80E609105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3D9C5DE-FCD4-4654-971B-A07FC4DFB0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0BB7-4768-B9C4-1C80E609105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B05C671-7BDE-451D-811C-CB04128353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0BB7-4768-B9C4-1C80E609105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BD10579-48F7-47CF-AB84-1FDA537EC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0BB7-4768-B9C4-1C80E609105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CB61CA7-796C-468E-B8C3-B806A7446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0BB7-4768-B9C4-1C80E609105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8C76878-B5D3-4EAD-B0BF-F1657A2693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0BB7-4768-B9C4-1C80E6091051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ysClr val="windowText" lastClr="000000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Month3!$C$13:$C$63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Month3!ClientScore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Month3!$B$13:$B$63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AB6E-4FF5-AA52-1A253FF7F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Month3!$G$22:$G$23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Month3!$H$22:$H$23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20-4C12-AFE3-36BB0481D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Month3!$Z$27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Month4!$C$13:$C$63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Month4!Scores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08-470B-859B-945816D9FE7B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5845666-9238-45C5-BA62-F9018C003C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94C-4A11-8645-0619CFFD90B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CB2B87-0E88-4CEF-9E58-166B0D4077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50E-4940-895B-E6774B4912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17ACE3D-DC81-4A04-91C4-24E221B85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50E-4940-895B-E6774B49125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2FDA364-0D07-401F-BB4A-BB3682BFB0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0E-4940-895B-E6774B49125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5CDB05A-2943-4735-867F-3D73C22897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50E-4940-895B-E6774B49125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EA8A04-891D-4D15-97A7-E0E06E9E7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50E-4940-895B-E6774B49125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71A2358-A1AA-4867-9207-49C536112A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50E-4940-895B-E6774B49125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633880E-E95A-429B-9CA8-D90D777897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50E-4940-895B-E6774B49125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3E9990-FFD7-44DA-858D-D4CA249731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50E-4940-895B-E6774B49125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CFB214A-5641-46CE-97A1-06D9C27126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50E-4940-895B-E6774B49125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B059A571-6184-486B-907D-44FB11D0C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50E-4940-895B-E6774B49125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3783AE5-21A1-4505-9A5D-EB64FC6EA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50E-4940-895B-E6774B49125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642186F-E15E-443F-BE08-2C1C3A7CE6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50E-4940-895B-E6774B49125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AEF51A6-3433-42B5-8049-CB0A4855A4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50E-4940-895B-E6774B49125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C185438-093F-4BB8-ABDD-EE7760E558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50E-4940-895B-E6774B49125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98E6FDF-2865-43EA-B2F7-41A38DE778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50E-4940-895B-E6774B49125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7935E52-9C47-4241-98B6-82F4160F92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50E-4940-895B-E6774B49125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7F4D199-C9EF-44EF-9789-28E67874FB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50E-4940-895B-E6774B49125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9A035EC-49DE-4536-B847-0BCB1278DC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50E-4940-895B-E6774B49125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DABF7C4-6DD1-4D00-9839-0745BE420C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50E-4940-895B-E6774B49125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54145A2-329A-4CA7-86C6-9AF99E1D8A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50E-4940-895B-E6774B491259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Month4!$C$13:$C$63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Month4!ClientScore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Month4!$B$13:$B$63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334-4A29-B41E-867C96BA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Month4!$G$22:$G$23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Month4!$H$22:$H$23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08-470B-859B-945816D9F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Month4!$Z$27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8.1570141998634686E-5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Month5!$C$13:$C$63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Month5!Scores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B-4494-90C7-8C594EF729A6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796FB15-8E01-438F-9CE6-BD04F0FA51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94B-4BFB-93E7-A85FE6F6907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A3B6F7-9FA4-4D7A-867D-6B6A35EC6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405-40EF-9337-EB754FCB49B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80EF44-45E5-4CA8-87B9-3F2DA6B63B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405-40EF-9337-EB754FCB49B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1C3E09-2CE7-4A70-ABC7-96DAE09332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405-40EF-9337-EB754FCB49B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04455A2-5351-43F3-A4C8-7F92703B71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405-40EF-9337-EB754FCB49B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17D4A1-4A6B-4721-908E-164AADE997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405-40EF-9337-EB754FCB49B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D3BA2B-4796-4B44-ADC6-C1F8F96D36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405-40EF-9337-EB754FCB49B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CB1DFD4-22A4-47EB-BAAE-06624BE847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405-40EF-9337-EB754FCB49B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8C5127E-340C-4254-AC54-D39F3CF842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405-40EF-9337-EB754FCB49B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14D582E-F98C-4A52-84B7-A71B43AFE8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405-40EF-9337-EB754FCB49B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5E0D6D9-8A83-4BC5-9C5E-8AFFE1DD8E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405-40EF-9337-EB754FCB49B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C57535A-6CC8-467B-B582-E72CCE2686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405-40EF-9337-EB754FCB49B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983821E-B8F8-45AD-8C1D-3F1B62B1B1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405-40EF-9337-EB754FCB49B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D0042D6-4FA0-4F4B-B139-F61AFACCE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405-40EF-9337-EB754FCB49B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D38A0F8-62D4-423A-82B6-3C3E3FD89F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405-40EF-9337-EB754FCB49B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7B82645-F1EB-4128-B871-4C261EB01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405-40EF-9337-EB754FCB49B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9DA3806-A34C-470B-90C6-CE9291806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405-40EF-9337-EB754FCB49B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CC3E2DE-BA43-4334-AA86-9A97CE4CC2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405-40EF-9337-EB754FCB49B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EFF2458-67D5-4365-8742-E6FAD39E93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405-40EF-9337-EB754FCB49B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2BDFE670-9EB5-4915-B261-AA789254AA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405-40EF-9337-EB754FCB49B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20CBC8F-1F1E-465F-A5D9-7D2E4186D1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405-40EF-9337-EB754FCB49B6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Month5!$C$13:$C$63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Month5!ClientScore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Month5!$B$13:$B$63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54F-4621-80B5-68222888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Month5!$G$22:$G$23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Month5!$H$22:$H$23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7B-4494-90C7-8C594EF72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Month5!$Z$27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Month6!$C$13:$C$63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Month6!Scores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2-433F-A902-AE15008A33FC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7A97CD0-08E7-436F-8904-A1E6E09FF8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37D-4FF9-BBAB-2AFC516107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B4BEE85-A5A5-4459-BC53-72DA922EAB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799-4EA5-B6FC-1B220BA0DDE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ABAC71-1338-4F0B-8290-630A029AE2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799-4EA5-B6FC-1B220BA0DDE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BD512F3-9E48-4EA9-9974-F9F29343F6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799-4EA5-B6FC-1B220BA0DDE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51A5BF-71A3-41E6-BB1F-CAF6F25D46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799-4EA5-B6FC-1B220BA0DDE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7167480-1A94-4E00-9C4C-F5B90DBB65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799-4EA5-B6FC-1B220BA0DDE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BADAF7E-7FAF-4A32-B401-6290AEFC2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799-4EA5-B6FC-1B220BA0DDE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887B7B-1440-4226-A740-F3E9801D81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799-4EA5-B6FC-1B220BA0DDE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C3C1CA6-2713-4132-BC31-49FADA2B1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799-4EA5-B6FC-1B220BA0DDE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3BFE5D1-D624-4573-A18C-88547AE4B0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99-4EA5-B6FC-1B220BA0DDE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EB196EC-BB81-4178-BFF9-D1FA3452B5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99-4EA5-B6FC-1B220BA0DDE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D5CF0FA-64EB-448C-890D-6D3732F054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799-4EA5-B6FC-1B220BA0DDE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61C224FC-5CCB-41AA-A4E2-E0F948440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99-4EA5-B6FC-1B220BA0DDE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67E6E3B-93E6-4C2B-8168-F974645256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799-4EA5-B6FC-1B220BA0DDE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F690764-9148-4ACC-B48D-8D1975388A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799-4EA5-B6FC-1B220BA0DDE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947249C-4135-499A-BC3A-59BEE4C3B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99-4EA5-B6FC-1B220BA0DDE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5D7EDD7-BB02-4D7E-A4D1-0AE342F96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799-4EA5-B6FC-1B220BA0DDE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A1315EE-F81C-4F63-B4DD-DB26E7A59A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799-4EA5-B6FC-1B220BA0DDE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6CAD1A7-630B-4FB4-8CAB-8C645F3C4A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799-4EA5-B6FC-1B220BA0DDE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BF99D6B-18FE-45FF-8C4E-AADA989F0F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799-4EA5-B6FC-1B220BA0DDE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B810B0FB-7D58-4669-923E-23C216B8B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799-4EA5-B6FC-1B220BA0DDE9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Month6!$C$13:$C$63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Month6!ClientScore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Month6!$B$13:$B$63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0665-4FCE-B26B-0F76F6E6B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Month6!$G$22:$G$23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Month6!$H$22:$H$23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12-433F-A902-AE15008A3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Month6!$Z$27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Month7!$C$13:$C$63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Month7!Scores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C-42E9-B6DC-C42792E6978F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254B24-B7C6-46C0-B471-D5764DDF23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0AC-4860-8FCB-0BA532D7EDC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8FA4BA-7747-45D1-B6F4-262C54AF13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BD7-447B-88DF-93EC2BC9B12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C02B88-F1CC-4114-A514-40C701508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BD7-447B-88DF-93EC2BC9B12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365F5F2-336A-4E1A-9819-CBD8EB21F1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BD7-447B-88DF-93EC2BC9B12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B5FCE64-2B61-49B8-A793-62015EC3B0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BD7-447B-88DF-93EC2BC9B12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4D4723F-4BFC-4412-A565-A8453DC24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BD7-447B-88DF-93EC2BC9B12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A78E791-42C9-4541-A531-003DB0BFB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BD7-447B-88DF-93EC2BC9B12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2B9F185-0C06-46C5-AB1A-990B029B9F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BD7-447B-88DF-93EC2BC9B12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7A68194-749E-498A-A62E-B49724481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BD7-447B-88DF-93EC2BC9B12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62C8C30-F73F-49ED-9CC2-5271007F73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BD7-447B-88DF-93EC2BC9B12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EB90CC3-7F6F-4A32-B398-CF7156E94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BD7-447B-88DF-93EC2BC9B12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90F4E05-FD37-4F3F-8C98-BAD93F4A5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BD7-447B-88DF-93EC2BC9B12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38FAFAA-86FD-4B16-B41F-A0F61A31E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BD7-447B-88DF-93EC2BC9B12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53EEBB3-1264-4834-95CF-137235EA5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BD7-447B-88DF-93EC2BC9B12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C414045-BE38-4374-B347-A126A1C827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BD7-447B-88DF-93EC2BC9B12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D5995ED-9940-4F3A-AB0C-BDA82C50B7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BD7-447B-88DF-93EC2BC9B12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FB8BD63-A8C7-42BF-89E0-42CAF70AD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BD7-447B-88DF-93EC2BC9B12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0911228-8EB5-43F3-9419-32FC4C346C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BD7-447B-88DF-93EC2BC9B12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B61594B-34DA-45BF-9378-77B0819011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BD7-447B-88DF-93EC2BC9B12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50C823E-FEF6-47DA-8611-12AF2A7D9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BD7-447B-88DF-93EC2BC9B12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53D963D-0552-4DF9-8C4C-872BC8956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BD7-447B-88DF-93EC2BC9B127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Month7!$C$13:$C$63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Month7!ClientScore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Month7!$B$13:$B$63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793-4A6A-8EBD-1FA5488E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Month7!$G$22:$G$23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Month7!$H$22:$H$23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0C-42E9-B6DC-C42792E69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Month7!$Z$27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1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Month8!$C$13:$C$63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Month8!Scores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3-48BF-90CE-B385386E0660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BB6EF9B-1CF1-48F8-9A77-06275FFA92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FAB-46F7-B261-AC6C76DC790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BBFD605-B2E2-4291-B34D-675348B5FE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F8D-4FEC-A184-810EB49EB20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67E7039-4B7F-4B66-8B0C-841AA581D3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DF8D-4FEC-A184-810EB49EB20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14236F4-7B32-401E-B66B-B5A84CD88E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DF8D-4FEC-A184-810EB49EB20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7F399B7-399A-4F7E-9FDD-52E33CF48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DF8D-4FEC-A184-810EB49EB20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3DCCAA4-EAAC-413D-987B-B2D1B79E14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DF8D-4FEC-A184-810EB49EB20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004ED97-F217-4C5A-94EF-B959129CB0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DF8D-4FEC-A184-810EB49EB20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218CDD8-4198-49B7-9AA7-70A04B392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DF8D-4FEC-A184-810EB49EB20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59B3945-541D-44FD-8226-025B139F7C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DF8D-4FEC-A184-810EB49EB20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78871B1-1378-4B7E-B5A0-82768881E0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DF8D-4FEC-A184-810EB49EB20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5F912B4-AD1F-4E1B-B2B9-C63C6D3DA1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F8D-4FEC-A184-810EB49EB20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A0E6DB1-29FA-42BE-AF1B-EFB837F212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F8D-4FEC-A184-810EB49EB20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B04D300-A0BA-44F0-9EAF-1FDD734A0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F8D-4FEC-A184-810EB49EB20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CDE6A09-CDDB-458E-A2B3-B1B3C4C38F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F8D-4FEC-A184-810EB49EB20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3964B07-B0D3-4C32-B948-009C6C42DD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F8D-4FEC-A184-810EB49EB20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6E1CAA4-4AC5-4FA4-A0D4-ED9F8F47B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F8D-4FEC-A184-810EB49EB20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62E44569-5D6E-4926-A4C7-1E3DBB2B45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F8D-4FEC-A184-810EB49EB20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2DB1C3EC-90A8-4A53-B5B2-B3048B89A9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DF8D-4FEC-A184-810EB49EB20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BCF02873-5C69-4CF8-99FC-DC8FC1D39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F8D-4FEC-A184-810EB49EB20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30C8336-3B5F-4F06-9111-6584A63415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F8D-4FEC-A184-810EB49EB20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24A181C-B4D6-4830-A2CF-AF20D984EF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F8D-4FEC-A184-810EB49EB205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Month8!$C$13:$C$63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Month8!ClientScore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Month8!$B$13:$B$63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740-4227-9766-951DC0691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Month8!$G$22:$G$23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Month8!$H$22:$H$23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F3-48BF-90CE-B385386E0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Month8!$Z$27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Month9!$C$13:$C$63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Month9!Scores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5B-B023-4B6E534C2E79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88E02D8-7655-4263-B569-E39BB71DC3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EAA-4492-87BB-C2FF82C2937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93924E8-EFC2-4C7F-99A0-A52E8B0255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3DE8-44BE-AD79-B2F0B449ED9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227E201-9648-4696-94D3-661A0EC7C9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3DE8-44BE-AD79-B2F0B449ED9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5BF61E-D70E-4B5B-B730-D5D405252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3DE8-44BE-AD79-B2F0B449ED9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BA3BDB-E5BF-4586-85F5-3F41472A44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DE8-44BE-AD79-B2F0B449ED9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2FBB47C-5979-46F8-9FF4-812BDBD08C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DE8-44BE-AD79-B2F0B449ED9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F9E9B39-102D-437E-A245-E4E51FBFAF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DE8-44BE-AD79-B2F0B449ED9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D6A1357-B4F4-4BBB-A49E-6F9645073E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DE8-44BE-AD79-B2F0B449ED9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A7D3763-40D7-461A-844A-702E3FBA6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DE8-44BE-AD79-B2F0B449ED9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6D787AB-5299-4D72-B99E-B022BA3B00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DE8-44BE-AD79-B2F0B449ED9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15BFF3A-5309-4A00-A6AF-048BD7F99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DE8-44BE-AD79-B2F0B449ED9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83F86A9-D7AD-448C-B319-5022521B54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DE8-44BE-AD79-B2F0B449ED9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94B92E9-F6CF-482B-9F28-A09519089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DE8-44BE-AD79-B2F0B449ED9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4B86DB2-B87B-46AD-8591-654EEB614C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DE8-44BE-AD79-B2F0B449ED9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8E6C3AA-53A7-43E8-A3F8-F06FFBC4E2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DE8-44BE-AD79-B2F0B449ED9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D37797D-9A9A-42D2-8CA9-638CD3318B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DE8-44BE-AD79-B2F0B449ED9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CA7C3CA-0BE3-44F6-92E2-C93D72F057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DE8-44BE-AD79-B2F0B449ED9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40F0FE7-4988-4D19-A1C2-39C528A869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3DE8-44BE-AD79-B2F0B449ED9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66ECE07-B6CD-49CB-8970-E6717B8486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DE8-44BE-AD79-B2F0B449ED9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FB687D06-8180-4016-BF29-304C75A071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DE8-44BE-AD79-B2F0B449ED9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5ABB1EC-15BC-4F05-8D7B-187B166F65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DE8-44BE-AD79-B2F0B449ED9A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Month9!$C$13:$C$63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Month9!ClientScore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Month9!$B$13:$B$63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D2AB-4127-B386-440D08D8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Month9!$G$22:$G$23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Month9!$H$22:$H$23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6E-465B-B023-4B6E534C2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Month9!$Z$27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Month10!$C$13:$C$63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Month10!Scores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48FD-B731-0CB37D3718FC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A114317-1533-41EF-AA7A-8CF4169EF3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626-497D-ADD9-98AF6778FF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43299B0-10CE-408B-A16E-45751CE75E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CC29-4607-9319-8EE9D0AFF72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947CE2-D5C5-4DD5-8C99-B40BA4EBE2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CC29-4607-9319-8EE9D0AFF72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631301D-9CF0-4E36-A7A1-5BC3DBD020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CC29-4607-9319-8EE9D0AFF72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DD08FA6-18A9-49AD-A0DF-FA6E7FF9B8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CC29-4607-9319-8EE9D0AFF72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8AE423E-9753-4638-B8C9-DAC6D08C12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CC29-4607-9319-8EE9D0AFF72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5795B56-DF48-4461-8922-3F733EDE81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CC29-4607-9319-8EE9D0AFF72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1D3B67-5608-4788-87CD-043659462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CC29-4607-9319-8EE9D0AFF72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4524ADA-0418-41E1-9702-7C4D7394B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CC29-4607-9319-8EE9D0AFF72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7625A3C-A1C9-42CC-A814-2D1E8A9B13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CC29-4607-9319-8EE9D0AFF72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75FAE52F-4286-49B0-A1C8-0EA78193A7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CC29-4607-9319-8EE9D0AFF72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41F0C7E-8E37-450F-A1BB-B8C978FA77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CC29-4607-9319-8EE9D0AFF72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CB93B9F-E6B6-43C8-8B1A-1278287BA2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CC29-4607-9319-8EE9D0AFF72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C7C08CB-0AA2-498A-8388-5EC8D5BFDC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C29-4607-9319-8EE9D0AFF72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2BAF11A-D182-4854-8062-A0A0F1623B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C29-4607-9319-8EE9D0AFF72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B14A332-45F4-4A40-BF3B-DB6082735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CC29-4607-9319-8EE9D0AFF72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D5AFE1E-3A31-4514-A0D0-07DBECDA78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CC29-4607-9319-8EE9D0AFF72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08BF29F-BA5C-4111-8C5C-C7A6292842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C29-4607-9319-8EE9D0AFF72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30AB1DF-517A-43AD-AA67-8EE5CCCC50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C29-4607-9319-8EE9D0AFF72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6DBD5E7-2C9B-45DD-A16C-67B1E8DC4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CC29-4607-9319-8EE9D0AFF7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65A310BA-3B68-41CF-B7CD-CC9D92F0C1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CC29-4607-9319-8EE9D0AFF723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Month10!$C$13:$C$63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Month10!ClientScore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Month10!$B$13:$B$63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9A6-4E87-9B3C-E291EDAB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Month10!$G$22:$G$23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Month10!$H$22:$H$23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D5-48FD-B731-0CB37D3718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Month10!$Z$27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Month11!$C$13:$C$63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Month11!Scores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7-4404-8C5E-BC30E4DF2944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59330A3-C952-4637-A84C-66D2DCE6FC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14D-49C1-AFAA-1178415E02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8E569AE-B78F-4D67-9924-B493F9BDDD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B249-4EC9-BDD9-99162EDC971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1FA11D1-46B4-428E-A512-1F8B94215B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B249-4EC9-BDD9-99162EDC971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0FA1DF5-93B2-4C6E-9B76-2A1AE8EB8D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249-4EC9-BDD9-99162EDC971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7AED380-AF6E-496E-A764-2EF0B2FCEC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249-4EC9-BDD9-99162EDC971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27E3D0-1C3D-4AAB-9C35-0BC9E42DCC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249-4EC9-BDD9-99162EDC971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BDCC3AB-E029-43DA-8EA3-291E0AD2D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249-4EC9-BDD9-99162EDC971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3D1B914-F086-416F-B1C5-1E67C96ACB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249-4EC9-BDD9-99162EDC971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2165680-5540-4DC4-83B9-601A07983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249-4EC9-BDD9-99162EDC971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80A79F8-1D0F-4523-AF89-8F408F7762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249-4EC9-BDD9-99162EDC971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74F3082-2DE2-4F18-8D40-B4CA88C9C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249-4EC9-BDD9-99162EDC971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3E0954C-A513-45CB-B5DD-E3DB5176B4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249-4EC9-BDD9-99162EDC971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EAE7A22-9D2C-427E-BE3B-35AE32D468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249-4EC9-BDD9-99162EDC971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AB6A450F-2C40-42AA-8CD1-CF12BBBB85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249-4EC9-BDD9-99162EDC971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8855160-2E11-4B36-A8F5-964ACF4755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249-4EC9-BDD9-99162EDC971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BE7E7E1-F6E4-4E9E-9BFA-C355495530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249-4EC9-BDD9-99162EDC971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2058E6E-B274-420B-AB03-BCD3BE3D20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249-4EC9-BDD9-99162EDC971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5610B7F-275A-434A-9039-893518D54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249-4EC9-BDD9-99162EDC971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5EEF6BC5-2F3F-4D90-A7F9-8E3CB8A312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249-4EC9-BDD9-99162EDC971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98A21B5-1842-4B8F-94C1-8BBAA23F8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249-4EC9-BDD9-99162EDC971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1D6FFF7-511E-4A9D-9AE6-D02093928C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249-4EC9-BDD9-99162EDC9714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Month11!$C$13:$C$63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Month11!ClientScore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Month11!$B$13:$B$63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9B8F-4552-9999-3FEB65AE9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Month11!$G$22:$G$23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Month11!$H$22:$H$23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F7-4404-8C5E-BC30E4DF2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Month11!$Z$27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Month12!$C$13:$C$63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Month12!Scores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0-40B7-AFB9-53623565D267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730B7D0-D516-408A-B743-C68F98810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05B6-43D4-99DA-1D82DE1CC25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9421918-63EC-4D2D-9C2A-BD4BD39E7A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CDB-4FC4-B993-75F1BB22198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413A76B-72C4-44A6-A9C5-1FD6295E4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CDB-4FC4-B993-75F1BB22198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029B32-0427-4DE3-959F-54A169E46C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CDB-4FC4-B993-75F1BB22198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6567C4B-DBDE-4A7D-AB38-BAA22FF30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CDB-4FC4-B993-75F1BB22198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A1D2674-CBD3-491F-80DB-4ED66A2B7F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CDB-4FC4-B993-75F1BB22198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0A9BFF4-E3AB-48E6-89E1-1EC982BB58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CDB-4FC4-B993-75F1BB22198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1DF1CA-764D-43FD-9D49-7310DA1C5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CDB-4FC4-B993-75F1BB22198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F0FE08C-2420-496B-AB0B-538168250C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CDB-4FC4-B993-75F1BB22198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98B2363-3BA4-4398-A774-548EE60457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CDB-4FC4-B993-75F1BB22198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A530412-CEAE-4075-A4E1-3D71F2AC10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CDB-4FC4-B993-75F1BB22198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1803B48-8888-45EB-B4AD-2BAEAE6144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CDB-4FC4-B993-75F1BB22198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DA7FC3-DF99-4EF1-BA02-C02A65C4F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CDB-4FC4-B993-75F1BB22198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1A7A884-A68A-4137-90BE-11C64765E9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CDB-4FC4-B993-75F1BB22198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C1D43EE8-4A0D-4EFD-8CE1-107364F65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CDB-4FC4-B993-75F1BB22198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3B5159E-5349-415D-846E-21E06FA7C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CDB-4FC4-B993-75F1BB22198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0550DEA-4590-41E0-9985-6DD328D66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CDB-4FC4-B993-75F1BB22198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79E1A55-D2D5-4461-83E9-5DA63BDDFD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CDB-4FC4-B993-75F1BB22198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14C7C019-E5D6-499F-B4FB-C2355B4676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CDB-4FC4-B993-75F1BB22198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9746046-4B47-4943-AFC9-A407A899F8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CDB-4FC4-B993-75F1BB22198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8359CEA-0C6A-49E6-B5F2-33B045ADFB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CDB-4FC4-B993-75F1BB22198C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Month12!$C$13:$C$63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Month12!ClientScore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Month12!$B$13:$B$63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E6C-4F73-A58D-409531D5E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Month12!$G$22:$G$23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Month12!$H$22:$H$23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20-40B7-AFB9-53623565D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Month12!$Z$27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Month13!$C$13:$C$63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Month13!Scores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2-4D54-B22F-15B3AB22CFAA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C5D5028-6D74-4FCD-90FE-042BC43EE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35E-4713-A519-71A474CF8B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9649E59-B174-4BF1-91E3-934AA5DB11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241-43CC-AA2B-F855B93189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1744A8-F11F-4F2C-AEDF-FDA3896C1C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241-43CC-AA2B-F855B93189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A4273B-0E08-443A-A873-F16358C826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241-43CC-AA2B-F855B93189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98B3313-37C2-4908-9692-5EF8B6B873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241-43CC-AA2B-F855B93189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9241DC0-93C1-42B8-9928-42B5F7F78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241-43CC-AA2B-F855B93189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C1559F1-6448-4B6C-A5AE-3A1054991D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241-43CC-AA2B-F855B93189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62E91A-44F8-4610-A89E-E80982969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241-43CC-AA2B-F855B93189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06E3ACC-1AE2-4A3F-BAAF-2D22C665A7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241-43CC-AA2B-F855B93189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81ADEAA-8578-4541-BD4C-B1D3FAAD6B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241-43CC-AA2B-F855B93189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246A7C2-4F8C-461B-90BE-E083B7C99C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241-43CC-AA2B-F855B931892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5A8675E-427D-4B6D-AF0B-76BD5313FC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241-43CC-AA2B-F855B93189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0D3C6714-D7A6-492C-A9FC-3897F53F0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241-43CC-AA2B-F855B93189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82E092E-1EC7-4384-B0C1-613EFD28E6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241-43CC-AA2B-F855B93189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D618162-1580-4A01-A6EE-80EC6D4868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241-43CC-AA2B-F855B93189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9C5BD88-9A4F-4447-954D-1B5EE369A3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241-43CC-AA2B-F855B931892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6774037-3252-4F90-901E-4DD111F06A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241-43CC-AA2B-F855B931892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7715FA3E-5E12-4189-8437-367967E28D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241-43CC-AA2B-F855B93189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494067F9-6212-4E13-A676-08F2343509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241-43CC-AA2B-F855B931892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65A7540F-3755-49F8-A778-6C3A3EE76F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241-43CC-AA2B-F855B931892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FF632E2-E8CA-43EF-8FD5-A08B290885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241-43CC-AA2B-F855B931892C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Month13!$C$13:$C$63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Month13!ClientScore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Month13!$B$13:$B$63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BBC-4C18-88E1-3EF825CAA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Month13!$G$22:$G$23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Month13!$H$22:$H$23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E2-4D54-B22F-15B3AB22C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Month13!$Z$27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Month14!$C$13:$C$63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Month14!Scores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5-49D0-B8B9-3391981A52FF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D4835A-EE67-49D9-878D-4A8D5D1471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8F9-40BF-9F01-380DD6A02E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AD10B53-055A-4E6E-9150-B5364EF00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FA4-4BD3-865F-5A40E0769BE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07FA3C-029D-49B5-B459-DECD19396F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FA4-4BD3-865F-5A40E0769BE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FEB8B9-FAEB-492F-B293-E353315050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FA4-4BD3-865F-5A40E0769BE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0CE7E2D-3DE6-47F8-99CA-A04F2A17B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FA4-4BD3-865F-5A40E0769BE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34285D8-FE29-425C-A4A2-E44F34355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FA4-4BD3-865F-5A40E0769BE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51232D2-3714-4BEB-9640-BE9E62734E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FA4-4BD3-865F-5A40E0769BE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7E641FB-3539-4376-9DC8-9C62D91081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FA4-4BD3-865F-5A40E0769BE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7F08C94-B916-4A2C-944A-BB659DC069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FA4-4BD3-865F-5A40E0769BE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99D5111-B9F8-43B7-BD22-27841B288A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FA4-4BD3-865F-5A40E0769BE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0995FE-B938-4306-98AB-50E72FBFCA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FA4-4BD3-865F-5A40E0769BE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3661BD0-6EEC-4231-A465-3E31016FE6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FA4-4BD3-865F-5A40E0769BE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02A7C3A-EE86-4870-BCD2-4E45689788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AFA4-4BD3-865F-5A40E0769BE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C8BFC2A-A564-452B-9FA8-C1DCE334D1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FA4-4BD3-865F-5A40E0769BE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550E3E1-5EB7-44D3-86D5-3DA7B56985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FA4-4BD3-865F-5A40E0769BE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14C95A9-98F3-4C90-95C1-9D2F105FB2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FA4-4BD3-865F-5A40E0769BE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095F5E3-DFD9-4A49-92A1-9E7FC048ED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FA4-4BD3-865F-5A40E0769BE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528562B-595E-4205-AFC5-ED50A5572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FA4-4BD3-865F-5A40E0769BE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52372BC-CB57-4958-9584-5A644879D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FA4-4BD3-865F-5A40E0769BE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FF94A2E-FE4E-4DE0-AD82-D47FCC6975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FA4-4BD3-865F-5A40E0769BE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557FE03-C065-4F56-8CFF-96F8AA6F9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FA4-4BD3-865F-5A40E0769BEC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Month14!$C$13:$C$63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Month14!ClientScore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Month14!$B$13:$B$63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2AE6-41D8-A0F9-4F9A0FDC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Month14!$G$22:$G$23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Month14!$H$22:$H$23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65-49D0-B8B9-3391981A5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Month14!$Z$27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2.9004566818154071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Month15!$C$13:$C$63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Month15!Scores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6-423A-8112-9F5340AF6E99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92C1C1-908D-4E05-9EAD-0692C107C2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9A0-4DCE-924D-B71C7E9F6C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9BF1A07-7BEB-4FCE-AB57-A4A843A20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2DE1-4C2C-AB2B-ADE75CE74EA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3D02346-5372-41D8-B6A4-03ADA596D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DE1-4C2C-AB2B-ADE75CE74EA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F6B9DB0-6F1B-410A-9FBF-009857717B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DE1-4C2C-AB2B-ADE75CE74EA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3F0944-8194-4369-BDDF-753E62C1A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DE1-4C2C-AB2B-ADE75CE74EA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AA79258-C5E1-43DF-8194-74CAA1CA84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DE1-4C2C-AB2B-ADE75CE74EA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87D2934-E2A8-4F92-9BE2-46A8206017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DE1-4C2C-AB2B-ADE75CE74EA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3997BB3-448C-49C1-BCEA-5A2C3A433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DE1-4C2C-AB2B-ADE75CE74EA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A5807D-CABD-425D-94DA-4419B4E830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DE1-4C2C-AB2B-ADE75CE74EA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8E2E6A2-7381-495F-A699-46D6B4455E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DE1-4C2C-AB2B-ADE75CE74EA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6DDC55B-7EB7-472B-8B45-8F982D079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DE1-4C2C-AB2B-ADE75CE74EA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05DA1D4-0246-426A-B6C6-460DFEE613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DE1-4C2C-AB2B-ADE75CE74E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695788C-A3F6-4822-9DE2-3041067244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DE1-4C2C-AB2B-ADE75CE74EA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2EF9FCB-6BE2-46DA-8690-89BE9CE029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DE1-4C2C-AB2B-ADE75CE74EA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4C9F307-F20B-42B3-80F2-6341AB8804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DE1-4C2C-AB2B-ADE75CE74EA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87AAC05-7DD5-4046-92D3-7321631D59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2DE1-4C2C-AB2B-ADE75CE74EA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EBF9DA4-399D-4C46-9EAA-D4163588B0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2DE1-4C2C-AB2B-ADE75CE74EA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221BD8C-F640-4F3A-B0F3-D9DF8E5AE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2DE1-4C2C-AB2B-ADE75CE74EA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D2B6D6B-9332-4B33-8030-73A851C6EE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2DE1-4C2C-AB2B-ADE75CE74EA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BAFFB67E-A79D-42CC-8EC4-A2AC5F2020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2DE1-4C2C-AB2B-ADE75CE74EA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10E9D70-90B1-4DE7-9D1A-EF9A21A4DB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2DE1-4C2C-AB2B-ADE75CE74EA7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Month15!$C$13:$C$63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Month15!ClientScore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Month15!$B$13:$B$63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726-4EF0-8A69-DC504BBAA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Month15!$G$22:$G$23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Month15!$H$22:$H$23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16-423A-8112-9F5340AF6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Month15!$Z$27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00086703704225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Month16!$C$13:$C$63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Month16!Scores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3C-4694-8553-22E1F1E133E1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0DA506F-2280-49C6-9E0E-A2D0876C8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DC70-4BF7-991B-F176CB1AE31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2066517-F7BE-4EA8-B052-D15CC0F7F7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3B8-42CE-9358-1A39E36B902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F6D7828-89E6-42AF-9F5D-71D229B92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3B8-42CE-9358-1A39E36B902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B3696E-147C-41A6-8DF6-8C6E03CDC4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3B8-42CE-9358-1A39E36B902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BC473DB-3E7E-4A21-A5F5-208A97D48F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3B8-42CE-9358-1A39E36B902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86F6575-9D97-4DA2-9105-B5DCA67FA6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3B8-42CE-9358-1A39E36B902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D7D2DAB-E980-4525-8CCE-5F16C828A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3B8-42CE-9358-1A39E36B902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17E0F5A-AC0E-4478-9E2E-8B0DCCB97F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3B8-42CE-9358-1A39E36B902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7368009-B01D-4CB7-854D-68AD0142C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3B8-42CE-9358-1A39E36B902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07CAE2DA-130D-4E19-89B5-B9916B7F1A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3B8-42CE-9358-1A39E36B902C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2D95F22-E155-4EC2-86E6-776717E991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3B8-42CE-9358-1A39E36B902C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ACBF5C5-BFE2-4438-AF8C-4916B3F84E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3B8-42CE-9358-1A39E36B902C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A266D32-4BC8-4238-8158-5EBC1D3061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3B8-42CE-9358-1A39E36B902C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9A05A0C-DA10-4880-85B1-5BF1E753AF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3B8-42CE-9358-1A39E36B902C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2A9207B2-81F0-4323-9A8C-898629E856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3B8-42CE-9358-1A39E36B902C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32BACE8-1F62-4ECB-A301-33D7BAE33E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3B8-42CE-9358-1A39E36B902C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DD63585-6CA7-4BCB-B37B-430BBD168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3B8-42CE-9358-1A39E36B902C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ECC7BDC-ED34-4BD4-AEDA-202FF0E1B8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3B8-42CE-9358-1A39E36B902C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35B7A9F-D9A6-4FA8-BE56-8078BF0F4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3B8-42CE-9358-1A39E36B902C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915C6B6-59CB-475C-9BBC-A5A30A86B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3B8-42CE-9358-1A39E36B902C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9AED7A7-F5E8-46F8-BD8C-F763DF5FA8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3B8-42CE-9358-1A39E36B902C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Month16!$C$13:$C$63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Month16!ClientScore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Month16!$B$13:$B$63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F0C3-4BFB-BAF3-766165C3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Month16!$G$22:$G$23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Month16!$H$22:$H$23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3C-4694-8553-22E1F1E13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Month16!$Z$27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Month17!$C$13:$C$63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Month17!Scores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E-44F3-9487-B3EB38B9F20F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4EFAA9C-EFA7-4B96-A0E5-F62FC0F3BC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40A-4868-BBF7-B0C7C0E6444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89A91C4-1FB0-4E4A-92BA-EA74F5137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56E5-465D-AFDB-C39B753BCE4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E2B43CE-A67D-4638-90B6-892B1D00A4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56E5-465D-AFDB-C39B753BCE4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C60F38D-410D-4B3A-A185-2B2AA8AE9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56E5-465D-AFDB-C39B753BCE4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03F611-8CC9-406E-907D-70CC59499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56E5-465D-AFDB-C39B753BCE4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C95B8A1-4F0E-44D7-980C-EA25AE3C70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56E5-465D-AFDB-C39B753BCE4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EB4C8F3-7FA1-4F70-98EA-63BDF8B726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56E5-465D-AFDB-C39B753BCE4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1718FD5-5990-4C45-B83B-6191F6B589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56E5-465D-AFDB-C39B753BCE4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F725458-17E7-40A4-8F1A-9F11BDCF1D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56E5-465D-AFDB-C39B753BCE4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243C25D-FF25-476C-9DCD-2B5C6FB957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56E5-465D-AFDB-C39B753BCE4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B13E4A-1591-45EF-A5D1-2DAF43EF67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56E5-465D-AFDB-C39B753BCE4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E2FADE0-A27E-4A5C-A2B9-8F8E6A58D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56E5-465D-AFDB-C39B753BCE4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CC75747-8AA4-4E4E-976D-D811192CBA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56E5-465D-AFDB-C39B753BCE4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0658FA3-D5AD-4AC9-BB8F-8E7932B323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56E5-465D-AFDB-C39B753BCE4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13C11F8-E29A-4AFF-B70B-F27C9E143B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56E5-465D-AFDB-C39B753BCE4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52292D26-33FB-4D33-8B5F-CA6D41C886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56E5-465D-AFDB-C39B753BCE4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78C59FB9-5AA4-491D-BEE9-FB33C2AE81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56E5-465D-AFDB-C39B753BCE4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0D4CB4A-A667-49AD-99F4-9CB5FEF078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56E5-465D-AFDB-C39B753BCE4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7AAD0C76-C0BE-4F84-BB24-40E577597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56E5-465D-AFDB-C39B753BCE4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E146B81-A12A-4446-B4D9-F16658CBA8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56E5-465D-AFDB-C39B753BCE4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7F402A0C-7C55-4586-BCFD-C16695308C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56E5-465D-AFDB-C39B753BCE45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Month17!$C$13:$C$63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Month17!ClientScore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Month17!$B$13:$B$63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C52B-4F4E-A2B8-3DC3D067A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Month17!$G$22:$G$23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Month17!$H$22:$H$23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0E-44F3-9487-B3EB38B9F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Month17!$Z$27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240244655234974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1.4910134119070209E-3"/>
              <c:y val="0.3221404505765325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49716811714295E-2"/>
          <c:y val="3.9214521676169796E-2"/>
          <c:w val="0.88505375972740241"/>
          <c:h val="0.833554632335232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Month18!$C$13:$C$63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Month18!Scores</c:f>
              <c:numCache>
                <c:formatCode>0.0%</c:formatCode>
                <c:ptCount val="21"/>
                <c:pt idx="0">
                  <c:v>0.75203579241809426</c:v>
                </c:pt>
                <c:pt idx="1">
                  <c:v>0.66281432046264199</c:v>
                </c:pt>
                <c:pt idx="2">
                  <c:v>0.65011335038443008</c:v>
                </c:pt>
                <c:pt idx="3">
                  <c:v>0.61861603149993771</c:v>
                </c:pt>
                <c:pt idx="4">
                  <c:v>0.58092748186526322</c:v>
                </c:pt>
                <c:pt idx="5">
                  <c:v>0.57766988770377181</c:v>
                </c:pt>
                <c:pt idx="6">
                  <c:v>0.5771662945998417</c:v>
                </c:pt>
                <c:pt idx="7">
                  <c:v>0.57226248120580747</c:v>
                </c:pt>
                <c:pt idx="8">
                  <c:v>0.54971540222784443</c:v>
                </c:pt>
                <c:pt idx="9">
                  <c:v>0.54002159031893859</c:v>
                </c:pt>
                <c:pt idx="10">
                  <c:v>0.53080444901940771</c:v>
                </c:pt>
                <c:pt idx="11">
                  <c:v>0.52764609193523759</c:v>
                </c:pt>
                <c:pt idx="12">
                  <c:v>0.52316796692063217</c:v>
                </c:pt>
                <c:pt idx="13">
                  <c:v>0.48789824954068634</c:v>
                </c:pt>
                <c:pt idx="14">
                  <c:v>0.44365464658276232</c:v>
                </c:pt>
                <c:pt idx="15">
                  <c:v>0.43356704150079872</c:v>
                </c:pt>
                <c:pt idx="16">
                  <c:v>0.3617137405807348</c:v>
                </c:pt>
                <c:pt idx="17">
                  <c:v>0.34394996404576028</c:v>
                </c:pt>
                <c:pt idx="18">
                  <c:v>0.25619350307550642</c:v>
                </c:pt>
                <c:pt idx="19">
                  <c:v>0.18402542449852743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5-4D45-8BE8-6A4C7CD0DA52}"/>
            </c:ext>
          </c:extLst>
        </c:ser>
        <c:ser>
          <c:idx val="2"/>
          <c:order val="2"/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FBA702-DCFE-4C3F-9F96-5AB8164776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FB70-4838-AAC0-ACE3B19B84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F39E84C-9940-46CD-A3DF-574AB00AFB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212-4D04-BA13-977CEB3576F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A11763-6097-4A02-B902-DA426738F4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212-4D04-BA13-977CEB3576F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690C613-611C-4176-9A1D-893388A0AA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212-4D04-BA13-977CEB3576F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4FD68E3-9159-433C-84BA-B001D9B405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212-4D04-BA13-977CEB3576F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1A6E5F-3748-443D-BB7E-A2AC9976A6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212-4D04-BA13-977CEB3576F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77F1A60-E521-4BE9-9622-E60E30F87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212-4D04-BA13-977CEB3576F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6B7B265-FF54-4D25-899A-3DF1DA838B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212-4D04-BA13-977CEB3576F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FB2E9B0-25AB-4E47-AE97-9F094F0404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212-4D04-BA13-977CEB3576F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65FC573-8D84-456C-9564-2836BD6FFE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212-4D04-BA13-977CEB3576F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EC2D6BC-74B0-4218-8B82-7936DA49E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212-4D04-BA13-977CEB3576F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8047DC2-0858-4232-AFE9-DEFEA366AB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212-4D04-BA13-977CEB3576F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313120F-2E4F-43C6-8143-7E18A588E1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212-4D04-BA13-977CEB3576F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1F02CF8-5EAA-4B7C-9BEA-BAD82C84D9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212-4D04-BA13-977CEB3576F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CA35EDF-4361-4987-95E4-9DE8B2535E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212-4D04-BA13-977CEB3576F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7BF9BFD-5026-441A-8D47-1831835C48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212-4D04-BA13-977CEB3576F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B67C39D-FBB9-4F8F-B21A-BFC0A36693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212-4D04-BA13-977CEB3576F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C8BAB4D-4AD6-481B-BF4C-1ABCB5310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212-4D04-BA13-977CEB3576F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BF95879-F35D-46E6-9934-85AACBAB9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212-4D04-BA13-977CEB3576F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C65CCA1-2D40-4C3C-9ABE-CA12D97E9E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212-4D04-BA13-977CEB3576F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FBEF489-C046-414F-BD6F-0A89775368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212-4D04-BA13-977CEB3576F3}"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/>
                </a:solidFill>
              </a:ln>
            </c:spPr>
            <c:txPr>
              <a:bodyPr vertOverflow="clip" horzOverflow="clip" wrap="none" lIns="64008" tIns="27432" rIns="64008" bIns="27432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Month18!$C$13:$C$63</c:f>
              <c:strCache>
                <c:ptCount val="21"/>
                <c:pt idx="0">
                  <c:v>8</c:v>
                </c:pt>
                <c:pt idx="1">
                  <c:v>3</c:v>
                </c:pt>
                <c:pt idx="2">
                  <c:v>11</c:v>
                </c:pt>
                <c:pt idx="3">
                  <c:v>2</c:v>
                </c:pt>
                <c:pt idx="4">
                  <c:v>19</c:v>
                </c:pt>
                <c:pt idx="5">
                  <c:v>13</c:v>
                </c:pt>
                <c:pt idx="6">
                  <c:v>20</c:v>
                </c:pt>
                <c:pt idx="7">
                  <c:v>14</c:v>
                </c:pt>
                <c:pt idx="8">
                  <c:v>16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6</c:v>
                </c:pt>
                <c:pt idx="13">
                  <c:v>9</c:v>
                </c:pt>
                <c:pt idx="14">
                  <c:v>17</c:v>
                </c:pt>
                <c:pt idx="15">
                  <c:v>4</c:v>
                </c:pt>
                <c:pt idx="16">
                  <c:v>1</c:v>
                </c:pt>
                <c:pt idx="17">
                  <c:v>18</c:v>
                </c:pt>
                <c:pt idx="18">
                  <c:v>5</c:v>
                </c:pt>
                <c:pt idx="19">
                  <c:v>15</c:v>
                </c:pt>
                <c:pt idx="20">
                  <c:v>Company XYZ</c:v>
                </c:pt>
              </c:strCache>
            </c:strRef>
          </c:cat>
          <c:val>
            <c:numRef>
              <c:f>Month18!ClientScore</c:f>
              <c:numCache>
                <c:formatCode>0.0%</c:formatCode>
                <c:ptCount val="21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Month18!$B$13:$B$63</c15:f>
                <c15:dlblRangeCache>
                  <c:ptCount val="51"/>
                  <c:pt idx="0">
                    <c:v>#1</c:v>
                  </c:pt>
                  <c:pt idx="1">
                    <c:v>#2</c:v>
                  </c:pt>
                  <c:pt idx="2">
                    <c:v>#3</c:v>
                  </c:pt>
                  <c:pt idx="3">
                    <c:v>#4</c:v>
                  </c:pt>
                  <c:pt idx="4">
                    <c:v>#5</c:v>
                  </c:pt>
                  <c:pt idx="5">
                    <c:v>#6</c:v>
                  </c:pt>
                  <c:pt idx="6">
                    <c:v>#7</c:v>
                  </c:pt>
                  <c:pt idx="7">
                    <c:v>#8</c:v>
                  </c:pt>
                  <c:pt idx="8">
                    <c:v>#9</c:v>
                  </c:pt>
                  <c:pt idx="9">
                    <c:v>#10</c:v>
                  </c:pt>
                  <c:pt idx="10">
                    <c:v>#11</c:v>
                  </c:pt>
                  <c:pt idx="11">
                    <c:v>#12</c:v>
                  </c:pt>
                  <c:pt idx="12">
                    <c:v>#13</c:v>
                  </c:pt>
                  <c:pt idx="13">
                    <c:v>#14</c:v>
                  </c:pt>
                  <c:pt idx="14">
                    <c:v>#15</c:v>
                  </c:pt>
                  <c:pt idx="15">
                    <c:v>#16</c:v>
                  </c:pt>
                  <c:pt idx="16">
                    <c:v>#17</c:v>
                  </c:pt>
                  <c:pt idx="17">
                    <c:v>#18</c:v>
                  </c:pt>
                  <c:pt idx="18">
                    <c:v>#19</c:v>
                  </c:pt>
                  <c:pt idx="19">
                    <c:v>#20</c:v>
                  </c:pt>
                  <c:pt idx="20">
                    <c:v>#21</c:v>
                  </c:pt>
                  <c:pt idx="21">
                    <c:v>#22</c:v>
                  </c:pt>
                  <c:pt idx="22">
                    <c:v>#23</c:v>
                  </c:pt>
                  <c:pt idx="23">
                    <c:v>#24</c:v>
                  </c:pt>
                  <c:pt idx="24">
                    <c:v>#25</c:v>
                  </c:pt>
                  <c:pt idx="25">
                    <c:v>#26</c:v>
                  </c:pt>
                  <c:pt idx="26">
                    <c:v>#27</c:v>
                  </c:pt>
                  <c:pt idx="27">
                    <c:v>#28</c:v>
                  </c:pt>
                  <c:pt idx="28">
                    <c:v>#29</c:v>
                  </c:pt>
                  <c:pt idx="29">
                    <c:v>#30</c:v>
                  </c:pt>
                  <c:pt idx="30">
                    <c:v>#31</c:v>
                  </c:pt>
                  <c:pt idx="31">
                    <c:v>#32</c:v>
                  </c:pt>
                  <c:pt idx="32">
                    <c:v>#33</c:v>
                  </c:pt>
                  <c:pt idx="33">
                    <c:v>#34</c:v>
                  </c:pt>
                  <c:pt idx="34">
                    <c:v>#35</c:v>
                  </c:pt>
                  <c:pt idx="35">
                    <c:v>#36</c:v>
                  </c:pt>
                  <c:pt idx="36">
                    <c:v>#37</c:v>
                  </c:pt>
                  <c:pt idx="37">
                    <c:v>#38</c:v>
                  </c:pt>
                  <c:pt idx="38">
                    <c:v>#39</c:v>
                  </c:pt>
                  <c:pt idx="39">
                    <c:v>#40</c:v>
                  </c:pt>
                  <c:pt idx="40">
                    <c:v>#41</c:v>
                  </c:pt>
                  <c:pt idx="41">
                    <c:v>#42</c:v>
                  </c:pt>
                  <c:pt idx="42">
                    <c:v>#43</c:v>
                  </c:pt>
                  <c:pt idx="43">
                    <c:v>#44</c:v>
                  </c:pt>
                  <c:pt idx="44">
                    <c:v>#45</c:v>
                  </c:pt>
                  <c:pt idx="45">
                    <c:v>#46</c:v>
                  </c:pt>
                  <c:pt idx="46">
                    <c:v>#47</c:v>
                  </c:pt>
                  <c:pt idx="47">
                    <c:v>#48</c:v>
                  </c:pt>
                  <c:pt idx="48">
                    <c:v>#49</c:v>
                  </c:pt>
                  <c:pt idx="49">
                    <c:v>#50</c:v>
                  </c:pt>
                  <c:pt idx="50">
                    <c:v>#51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7379-4A42-A948-92CE40DBD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30936576"/>
        <c:axId val="230938496"/>
      </c:barChart>
      <c:scatterChart>
        <c:scatterStyle val="lineMarker"/>
        <c:varyColors val="0"/>
        <c:ser>
          <c:idx val="1"/>
          <c:order val="1"/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Month18!$G$22:$G$23</c:f>
              <c:numCache>
                <c:formatCode>0</c:formatCode>
                <c:ptCount val="2"/>
                <c:pt idx="0" formatCode="General">
                  <c:v>0</c:v>
                </c:pt>
                <c:pt idx="1">
                  <c:v>22</c:v>
                </c:pt>
              </c:numCache>
            </c:numRef>
          </c:xVal>
          <c:yVal>
            <c:numRef>
              <c:f>Month18!$H$22:$H$23</c:f>
              <c:numCache>
                <c:formatCode>0.0%</c:formatCode>
                <c:ptCount val="2"/>
                <c:pt idx="0">
                  <c:v>0.48447446239936315</c:v>
                </c:pt>
                <c:pt idx="1">
                  <c:v>0.48447446239936315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C5-4D45-8BE8-6A4C7CD0D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936576"/>
        <c:axId val="230938496"/>
      </c:scatterChart>
      <c:catAx>
        <c:axId val="230936576"/>
        <c:scaling>
          <c:orientation val="minMax"/>
        </c:scaling>
        <c:delete val="0"/>
        <c:axPos val="b"/>
        <c:title>
          <c:tx>
            <c:strRef>
              <c:f>Month18!$Z$27</c:f>
              <c:strCache>
                <c:ptCount val="1"/>
                <c:pt idx="0">
                  <c:v>Employee Engagement</c:v>
                </c:pt>
              </c:strCache>
            </c:strRef>
          </c:tx>
          <c:layout>
            <c:manualLayout>
              <c:xMode val="edge"/>
              <c:yMode val="edge"/>
              <c:x val="0.49244627191157131"/>
              <c:y val="0.9600086703704225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11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8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8496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23093849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432216321796E-3"/>
              <c:y val="0.32214045057653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936576"/>
        <c:crosses val="autoZero"/>
        <c:crossBetween val="midCat"/>
        <c:majorUnit val="5.0000000000000017E-2"/>
      </c:valAx>
      <c:spPr>
        <a:solidFill>
          <a:schemeClr val="bg2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9D35EE35-10F6-4C56-9F09-428DFBA2F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1495424</xdr:colOff>
      <xdr:row>3</xdr:row>
      <xdr:rowOff>1</xdr:rowOff>
    </xdr:from>
    <xdr:to>
      <xdr:col>8</xdr:col>
      <xdr:colOff>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3369BC-A642-4E5E-B9C5-B77329B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1495424</xdr:colOff>
      <xdr:row>23</xdr:row>
      <xdr:rowOff>1</xdr:rowOff>
    </xdr:from>
    <xdr:to>
      <xdr:col>8</xdr:col>
      <xdr:colOff>0</xdr:colOff>
      <xdr:row>41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748143F-8161-4FF1-90D4-5FB707053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1495424</xdr:colOff>
      <xdr:row>43</xdr:row>
      <xdr:rowOff>1</xdr:rowOff>
    </xdr:from>
    <xdr:to>
      <xdr:col>8</xdr:col>
      <xdr:colOff>0</xdr:colOff>
      <xdr:row>61</xdr:row>
      <xdr:rowOff>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6C4EC47-26D7-4EA7-92E3-E7A6DB02F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1495424</xdr:colOff>
      <xdr:row>63</xdr:row>
      <xdr:rowOff>1</xdr:rowOff>
    </xdr:from>
    <xdr:to>
      <xdr:col>8</xdr:col>
      <xdr:colOff>0</xdr:colOff>
      <xdr:row>81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7F3D2B7-19BB-480F-99E5-88998F669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1495424</xdr:colOff>
      <xdr:row>83</xdr:row>
      <xdr:rowOff>1</xdr:rowOff>
    </xdr:from>
    <xdr:to>
      <xdr:col>8</xdr:col>
      <xdr:colOff>0</xdr:colOff>
      <xdr:row>101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1E6823E-662C-4FD2-A31C-955B12D8F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54631117-36F5-4F3B-A015-BA2169733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589B3D0E-5F58-4631-ABD1-7226B7FAB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FF7DD3E2-3066-4301-8836-9EFAA58B94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F7FBFF0C-B233-4628-A689-8B1954B19D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7671AC92-A064-47F3-9085-290A42ED1D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DD7828C9-26F5-4456-A18A-0D64D877D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9F3DE81-6C18-4053-B0B8-5774C7EC5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62B0309E-B4EE-4F45-89EA-4F32BCB18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2CCC05B-0DAB-4DA1-B2B3-1CD5DF8B4F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FA199CA6-4938-4443-90A3-DAAEB7672B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438301BE-CF69-4603-9354-BAE8DC660E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B3B8B017-284B-43C5-97A9-53E1B4A0B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2A65BF8B-1E5E-4857-9AB2-8C74F155C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0EE2595C-0D57-4BB8-A9B4-40A98CBF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063E664-A5BD-40AD-8AEC-0EA0703FD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94183AF0-7AC3-4895-9C36-450ED73D9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E9784D8D-04C9-4087-90BE-E0E30CC27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24</xdr:col>
      <xdr:colOff>476250</xdr:colOff>
      <xdr:row>27</xdr:row>
      <xdr:rowOff>161925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876A5FF1-4608-43A7-B837-CAF212D49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D-US-IN-0220%20Charts%20&amp;%20Tables%20v2_Used%20Correlation%20chart%20in%20SupportWorld%20Liv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ice%"/>
      <sheetName val="Chat%"/>
      <sheetName val="Web%"/>
      <sheetName val="WalkUp%"/>
      <sheetName val="Self-Help%"/>
      <sheetName val="Mix Quartiles"/>
      <sheetName val="VoiceCost"/>
      <sheetName val="ChatCost"/>
      <sheetName val="WebCost"/>
      <sheetName val="AssistedCost"/>
      <sheetName val="ContactCost"/>
      <sheetName val="VoiceMin"/>
      <sheetName val="ChatMin"/>
      <sheetName val="WebMin"/>
      <sheetName val="Cost Quartiles"/>
      <sheetName val="Level1Res"/>
      <sheetName val="TCO Quartiles"/>
      <sheetName val="InVoiceTime"/>
      <sheetName val="OutVoiceTime"/>
      <sheetName val="ChatTime"/>
      <sheetName val="WebTime"/>
      <sheetName val="Handle Time Quartiles"/>
      <sheetName val="CustomerSat"/>
      <sheetName val="FCR"/>
      <sheetName val="CallQuality"/>
      <sheetName val="Quality Quartiles"/>
      <sheetName val="Utilization"/>
      <sheetName val="InPerAgent"/>
      <sheetName val="OutPerAgent"/>
      <sheetName val="%ofHeadcount"/>
      <sheetName val="Productivity Quartiles"/>
      <sheetName val="ASA"/>
      <sheetName val="%Answered60"/>
      <sheetName val="Abandonment"/>
      <sheetName val="Service Level Quartiles"/>
      <sheetName val="Turnover"/>
      <sheetName val="Absenteeism"/>
      <sheetName val="SchAdherence"/>
      <sheetName val="Occupancy"/>
      <sheetName val="NewTraining"/>
      <sheetName val="AnnualTraining"/>
      <sheetName val="Tenure"/>
      <sheetName val="JobSat"/>
      <sheetName val="Agent Quartiles"/>
      <sheetName val="OriginateChat"/>
      <sheetName val="ResolveChat"/>
      <sheetName val="ChatFCR"/>
      <sheetName val="Failover"/>
      <sheetName val="ChatCSat"/>
      <sheetName val="AvgConcurrent"/>
      <sheetName val="MaxConcurrent"/>
      <sheetName val="ChatsPerAgent"/>
      <sheetName val="Chat Quartiles"/>
      <sheetName val="KPI Performance Summary"/>
      <sheetName val="Scorecard"/>
      <sheetName val="Benchmarking Overview"/>
      <sheetName val="Correlations"/>
      <sheetName val="Benchmark SD-US-IN-01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2">
          <cell r="B2" t="str">
            <v>Key Performance Indicator (KPI)</v>
          </cell>
        </row>
        <row r="3">
          <cell r="B3"/>
        </row>
        <row r="4">
          <cell r="B4" t="str">
            <v>Voice % of Total</v>
          </cell>
        </row>
        <row r="5">
          <cell r="B5" t="str">
            <v>Chat % of Total</v>
          </cell>
        </row>
        <row r="6">
          <cell r="B6" t="str">
            <v>Web Ticket/Email % of Total</v>
          </cell>
        </row>
        <row r="7">
          <cell r="B7" t="str">
            <v>Walk-Up ("Genius Bar") % of Total</v>
          </cell>
        </row>
        <row r="8">
          <cell r="B8" t="str">
            <v>Self-Help % of Total</v>
          </cell>
        </row>
        <row r="9">
          <cell r="B9" t="str">
            <v>Average Cost per Voice Contact</v>
          </cell>
        </row>
        <row r="10">
          <cell r="B10" t="str">
            <v>Average Cost per Chat Session</v>
          </cell>
        </row>
        <row r="11">
          <cell r="B11" t="str">
            <v>Average Cost per Web Ticket/Email Contact</v>
          </cell>
        </row>
        <row r="12">
          <cell r="B12" t="str">
            <v>Average Cost per Analyst-Assisted Contact</v>
          </cell>
        </row>
        <row r="13">
          <cell r="B13" t="str">
            <v>Average Cost per Contact (incl. Self-Help)</v>
          </cell>
        </row>
        <row r="14">
          <cell r="B14" t="str">
            <v>Average Cost per Voice Minute</v>
          </cell>
        </row>
        <row r="15">
          <cell r="B15" t="str">
            <v>Average Cost per Chat Minute</v>
          </cell>
        </row>
        <row r="16">
          <cell r="B16" t="str">
            <v>Average Cost per Web Ticket/Email Minute</v>
          </cell>
        </row>
        <row r="17">
          <cell r="B17" t="str">
            <v>Net First Level Resolution Rate</v>
          </cell>
        </row>
        <row r="18">
          <cell r="B18" t="str">
            <v>Inbound Voice Handle Time (minutes)</v>
          </cell>
        </row>
        <row r="19">
          <cell r="B19" t="str">
            <v>Outbound Voice Handle Time (minutes)</v>
          </cell>
        </row>
        <row r="20">
          <cell r="B20" t="str">
            <v>Chat Handle Time (minutes)</v>
          </cell>
        </row>
        <row r="21">
          <cell r="B21" t="str">
            <v>Web Ticket/Email Handle Time (minutes)</v>
          </cell>
        </row>
        <row r="22">
          <cell r="B22" t="str">
            <v>Voice Customer Satisfaction</v>
          </cell>
        </row>
        <row r="23">
          <cell r="B23" t="str">
            <v>Net First Contact Resolution Rate</v>
          </cell>
        </row>
        <row r="24">
          <cell r="B24" t="str">
            <v>Call Quality</v>
          </cell>
        </row>
        <row r="25">
          <cell r="B25" t="str">
            <v>Voice Analyst Utilization</v>
          </cell>
        </row>
        <row r="26">
          <cell r="B26" t="str">
            <v>Inbound Voice Contacts per Analyst per Month</v>
          </cell>
        </row>
        <row r="27">
          <cell r="B27" t="str">
            <v>Outbound Voice Contacts per Analyst per Month</v>
          </cell>
        </row>
        <row r="28">
          <cell r="B28" t="str">
            <v>Voice/Chat/Email Analysts as a % of Total Service Desk Headcount</v>
          </cell>
        </row>
        <row r="29">
          <cell r="B29" t="str">
            <v>Average Speed of Answer (seconds)</v>
          </cell>
        </row>
        <row r="30">
          <cell r="B30" t="str">
            <v>Call Abandonment Rate</v>
          </cell>
        </row>
        <row r="31">
          <cell r="B31" t="str">
            <v>% Answered in 60 Seconds</v>
          </cell>
        </row>
        <row r="32">
          <cell r="B32" t="str">
            <v>Annual Analyst Turnover</v>
          </cell>
        </row>
        <row r="33">
          <cell r="B33" t="str">
            <v>Daily Analyst Absenteeism</v>
          </cell>
        </row>
        <row r="34">
          <cell r="B34" t="str">
            <v>Analyst Schedule Adherence</v>
          </cell>
        </row>
        <row r="35">
          <cell r="B35" t="str">
            <v>Analyst Occupancy</v>
          </cell>
        </row>
        <row r="36">
          <cell r="B36" t="str">
            <v>New Analyst Training Hours</v>
          </cell>
        </row>
        <row r="37">
          <cell r="B37" t="str">
            <v>Annual Analyst Training Hours</v>
          </cell>
        </row>
        <row r="38">
          <cell r="B38" t="str">
            <v>Analyst Tenure (months)</v>
          </cell>
        </row>
        <row r="39">
          <cell r="B39" t="str">
            <v>Analyst Job Satisfaction</v>
          </cell>
        </row>
        <row r="40">
          <cell r="B40" t="str">
            <v>% of Contacts Originating in Chat</v>
          </cell>
        </row>
        <row r="41">
          <cell r="B41" t="str">
            <v>% of Contacts Resolved in Chat</v>
          </cell>
        </row>
        <row r="42">
          <cell r="B42" t="str">
            <v>Chat First Contact Resolution Rate</v>
          </cell>
        </row>
        <row r="43">
          <cell r="B43" t="str">
            <v>% Failover Rate from Chat to Voice</v>
          </cell>
        </row>
        <row r="44">
          <cell r="B44" t="str">
            <v>Customer Satisfaction in Chat Channel</v>
          </cell>
        </row>
        <row r="45">
          <cell r="B45" t="str">
            <v>Average Concurrent Chat Sessions</v>
          </cell>
        </row>
        <row r="46">
          <cell r="B46" t="str">
            <v>Max Concurrent Chat Sessions</v>
          </cell>
        </row>
        <row r="47">
          <cell r="B47" t="str">
            <v>Chat Sessions per Chat Analyst per Month</v>
          </cell>
        </row>
      </sheetData>
      <sheetData sheetId="54"/>
      <sheetData sheetId="55"/>
      <sheetData sheetId="56"/>
      <sheetData sheetId="57">
        <row r="10">
          <cell r="A10" t="str">
            <v>Data Record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D11"/>
  <sheetViews>
    <sheetView showGridLines="0" workbookViewId="0"/>
  </sheetViews>
  <sheetFormatPr defaultRowHeight="15" customHeight="1" x14ac:dyDescent="0.25"/>
  <cols>
    <col min="1" max="1" width="5.7109375" style="2" customWidth="1"/>
    <col min="2" max="2" width="36.42578125" style="2" customWidth="1"/>
    <col min="3" max="3" width="23.7109375" style="2" customWidth="1"/>
    <col min="4" max="16384" width="9.140625" style="2"/>
  </cols>
  <sheetData>
    <row r="1" spans="1:4" s="1" customFormat="1" ht="22.5" customHeight="1" x14ac:dyDescent="0.25">
      <c r="A1" s="74" t="str">
        <f ca="1">MID(CELL("filename",A1),FIND("]",CELL("filename",A1))+1,40)</f>
        <v>Peer Data</v>
      </c>
      <c r="B1" s="75"/>
      <c r="C1" s="75"/>
      <c r="D1" s="75"/>
    </row>
    <row r="2" spans="1:4" ht="15" customHeight="1" x14ac:dyDescent="0.25">
      <c r="A2" s="21"/>
      <c r="B2" s="21"/>
      <c r="C2" s="21"/>
      <c r="D2" s="21"/>
    </row>
    <row r="3" spans="1:4" ht="24" customHeight="1" x14ac:dyDescent="0.25">
      <c r="A3" s="21"/>
      <c r="B3" s="76" t="s">
        <v>0</v>
      </c>
      <c r="C3" s="76" t="s">
        <v>1</v>
      </c>
      <c r="D3" s="21"/>
    </row>
    <row r="4" spans="1:4" ht="15" customHeight="1" x14ac:dyDescent="0.25">
      <c r="A4" s="21"/>
      <c r="B4" s="77" t="s">
        <v>2</v>
      </c>
      <c r="C4" s="78">
        <f ca="1">'Original Scorecard'!$I$14</f>
        <v>0.5131980073729081</v>
      </c>
      <c r="D4" s="21"/>
    </row>
    <row r="5" spans="1:4" ht="15" customHeight="1" x14ac:dyDescent="0.25">
      <c r="A5" s="21"/>
      <c r="B5" s="77" t="str">
        <f>'Original Scorecard'!C6</f>
        <v>Job Satisfaction</v>
      </c>
      <c r="C5" s="94">
        <v>4.0999999999999996</v>
      </c>
      <c r="D5" s="21"/>
    </row>
    <row r="6" spans="1:4" ht="15" customHeight="1" x14ac:dyDescent="0.25">
      <c r="A6" s="21"/>
      <c r="B6" s="77" t="str">
        <f>'Original Scorecard'!C7</f>
        <v>Refer Friends and Family</v>
      </c>
      <c r="C6" s="95">
        <v>3.5</v>
      </c>
      <c r="D6" s="21"/>
    </row>
    <row r="7" spans="1:4" ht="15" customHeight="1" x14ac:dyDescent="0.25">
      <c r="A7" s="21"/>
      <c r="B7" s="77" t="str">
        <f>'Original Scorecard'!C8</f>
        <v>Absenteeism</v>
      </c>
      <c r="C7" s="79">
        <v>0.04</v>
      </c>
      <c r="D7" s="21"/>
    </row>
    <row r="8" spans="1:4" ht="15" customHeight="1" x14ac:dyDescent="0.25">
      <c r="A8" s="21"/>
      <c r="B8" s="77" t="str">
        <f>'Original Scorecard'!C9</f>
        <v>Turnover</v>
      </c>
      <c r="C8" s="78">
        <v>0.35899999999999999</v>
      </c>
      <c r="D8" s="21"/>
    </row>
    <row r="9" spans="1:4" ht="15" customHeight="1" x14ac:dyDescent="0.25">
      <c r="A9" s="21"/>
      <c r="B9" s="21"/>
      <c r="C9" s="21"/>
      <c r="D9" s="21"/>
    </row>
    <row r="10" spans="1:4" ht="15" customHeight="1" x14ac:dyDescent="0.25">
      <c r="A10" s="21"/>
      <c r="B10" s="21"/>
      <c r="C10" s="21"/>
      <c r="D10" s="21"/>
    </row>
    <row r="11" spans="1:4" ht="15" customHeight="1" x14ac:dyDescent="0.25">
      <c r="A11" s="21"/>
      <c r="B11" s="21"/>
      <c r="C11" s="21"/>
      <c r="D11" s="21"/>
    </row>
  </sheetData>
  <sheetProtection algorithmName="SHA-512" hashValue="ReB38QsW/esMj6Km848u/u1PevHoI9kUnOCutWVShcVXk7LMUK4SgP8zWK/xMd8oL2y+mYLJaVmJf3LtwHThPw==" saltValue="CENt6rvZ33HlQt25CSThyg==" spinCount="100000" sheet="1" objects="1" scenarios="1" selectLockedCells="1" selectUnlockedCell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I63"/>
  <sheetViews>
    <sheetView showGridLines="0" tabSelected="1" zoomScaleNormal="100" workbookViewId="0">
      <pane ySplit="1" topLeftCell="A2" activePane="bottomLeft" state="frozen"/>
      <selection activeCell="B1" sqref="B1:B1048576"/>
      <selection pane="bottomLeft" activeCell="G6" sqref="G6"/>
    </sheetView>
  </sheetViews>
  <sheetFormatPr defaultRowHeight="15" customHeight="1" x14ac:dyDescent="0.25"/>
  <cols>
    <col min="1" max="1" width="6.7109375" style="21" customWidth="1"/>
    <col min="2" max="2" width="2.7109375" style="21" customWidth="1"/>
    <col min="3" max="3" width="38.5703125" style="21" customWidth="1"/>
    <col min="4" max="4" width="13" style="21" customWidth="1"/>
    <col min="5" max="6" width="14.140625" style="21" customWidth="1"/>
    <col min="7" max="7" width="13.5703125" style="21" customWidth="1"/>
    <col min="8" max="9" width="13" style="21" customWidth="1"/>
    <col min="10" max="10" width="5.7109375" style="21" customWidth="1"/>
    <col min="11" max="16384" width="9.140625" style="21"/>
  </cols>
  <sheetData>
    <row r="1" spans="1:9" s="36" customFormat="1" ht="22.5" customHeight="1" thickBot="1" x14ac:dyDescent="0.3">
      <c r="A1" s="18" t="str">
        <f ca="1">MID(CELL("filename",A1),FIND("]",CELL("filename",A1))+1,40)</f>
        <v>Original Scorecard</v>
      </c>
      <c r="B1" s="18"/>
      <c r="D1" s="37"/>
      <c r="E1" s="38" t="s">
        <v>3</v>
      </c>
      <c r="F1" s="102" t="s">
        <v>4</v>
      </c>
      <c r="G1" s="103"/>
      <c r="H1" s="104"/>
    </row>
    <row r="2" spans="1:9" ht="15" customHeight="1" x14ac:dyDescent="0.25">
      <c r="A2" s="21" t="s">
        <v>5</v>
      </c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A5" s="23" t="s">
        <v>11</v>
      </c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A6" s="23" t="s">
        <v>14</v>
      </c>
      <c r="C6" s="68" t="s">
        <v>33</v>
      </c>
      <c r="D6" s="69">
        <v>0.25</v>
      </c>
      <c r="E6" s="81">
        <v>1</v>
      </c>
      <c r="F6" s="81">
        <v>5</v>
      </c>
      <c r="G6" s="88">
        <v>4</v>
      </c>
      <c r="H6" s="20">
        <f t="shared" ref="H6:H9" si="0">+(E6-G6)/(E6-F6)</f>
        <v>0.75</v>
      </c>
      <c r="I6" s="20">
        <f t="shared" ref="I6:I9" si="1">+H6*D6</f>
        <v>0.1875</v>
      </c>
    </row>
    <row r="7" spans="1:9" ht="15" customHeight="1" x14ac:dyDescent="0.25">
      <c r="A7" s="23" t="s">
        <v>15</v>
      </c>
      <c r="C7" s="68" t="s">
        <v>34</v>
      </c>
      <c r="D7" s="69">
        <v>0.25</v>
      </c>
      <c r="E7" s="70">
        <v>1</v>
      </c>
      <c r="F7" s="70">
        <v>5</v>
      </c>
      <c r="G7" s="89">
        <v>3.2</v>
      </c>
      <c r="H7" s="20">
        <f t="shared" si="0"/>
        <v>0.55000000000000004</v>
      </c>
      <c r="I7" s="20">
        <f t="shared" si="1"/>
        <v>0.13750000000000001</v>
      </c>
    </row>
    <row r="8" spans="1:9" ht="15" customHeight="1" x14ac:dyDescent="0.25">
      <c r="A8" s="23" t="s">
        <v>16</v>
      </c>
      <c r="C8" s="68" t="s">
        <v>35</v>
      </c>
      <c r="D8" s="69">
        <v>0.25</v>
      </c>
      <c r="E8" s="80">
        <v>0.2</v>
      </c>
      <c r="F8" s="80">
        <v>0</v>
      </c>
      <c r="G8" s="90">
        <v>0.105</v>
      </c>
      <c r="H8" s="20">
        <f t="shared" si="0"/>
        <v>0.47500000000000003</v>
      </c>
      <c r="I8" s="20">
        <f t="shared" si="1"/>
        <v>0.11875000000000001</v>
      </c>
    </row>
    <row r="9" spans="1:9" ht="15" customHeight="1" x14ac:dyDescent="0.25">
      <c r="A9" s="23" t="s">
        <v>17</v>
      </c>
      <c r="C9" s="68" t="s">
        <v>36</v>
      </c>
      <c r="D9" s="69">
        <v>0.25</v>
      </c>
      <c r="E9" s="80">
        <v>1</v>
      </c>
      <c r="F9" s="80">
        <v>0.1</v>
      </c>
      <c r="G9" s="91">
        <v>0.42599999999999999</v>
      </c>
      <c r="H9" s="20">
        <f t="shared" si="0"/>
        <v>0.63777777777777789</v>
      </c>
      <c r="I9" s="20">
        <f t="shared" si="1"/>
        <v>0.15944444444444447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0.60319444444444448</v>
      </c>
    </row>
    <row r="12" spans="1:9" ht="15" customHeight="1" x14ac:dyDescent="0.25"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23">
        <f t="shared" ref="A13:A44" si="2">IF(ISTEXT(C13),D13,-1)</f>
        <v>-1</v>
      </c>
      <c r="B13" s="53">
        <f>COUNTA($C$13:$C13)</f>
        <v>1</v>
      </c>
      <c r="C13" s="86">
        <v>8</v>
      </c>
      <c r="D13" s="87">
        <v>0.75203579241809426</v>
      </c>
      <c r="E13" s="49" t="s">
        <v>23</v>
      </c>
      <c r="F13" s="25" t="str">
        <f>TEXT(QUARTILE($D$13:$D$63,3),"0.0%")&amp;" to "&amp;TEXT(QUARTILE($D$13:$D$63,4),"0.0%")</f>
        <v>58.1%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23">
        <f t="shared" si="2"/>
        <v>-1</v>
      </c>
      <c r="B14" s="53">
        <f>COUNTA($C$13:$C14)</f>
        <v>2</v>
      </c>
      <c r="C14" s="86">
        <v>3</v>
      </c>
      <c r="D14" s="87">
        <v>0.66281432046264199</v>
      </c>
      <c r="E14" s="49">
        <v>2</v>
      </c>
      <c r="F14" s="25" t="str">
        <f>TEXT(QUARTILE($D$13:$D$63,2),"0.0%")&amp;" to "&amp;TEXT(QUARTILE($D$13:$D$63,3),"0.0%")</f>
        <v>54.0% to 58.1%</v>
      </c>
      <c r="G14" s="29"/>
      <c r="H14" s="30" t="s">
        <v>25</v>
      </c>
      <c r="I14" s="31">
        <f ca="1">AVERAGE(Scores)</f>
        <v>0.5131980073729081</v>
      </c>
    </row>
    <row r="15" spans="1:9" ht="15" customHeight="1" x14ac:dyDescent="0.25">
      <c r="A15" s="23">
        <f t="shared" si="2"/>
        <v>-1</v>
      </c>
      <c r="B15" s="53">
        <f>COUNTA($C$13:$C15)</f>
        <v>3</v>
      </c>
      <c r="C15" s="86">
        <v>11</v>
      </c>
      <c r="D15" s="87">
        <v>0.65011335038443008</v>
      </c>
      <c r="E15" s="49">
        <v>3</v>
      </c>
      <c r="F15" s="25" t="str">
        <f>TEXT(QUARTILE($D$13:$D$63,1),"0.0%")&amp;" to "&amp;TEXT(QUARTILE($D$13:$D$63,2),"0.0%")</f>
        <v>44.4% to 54.0%</v>
      </c>
      <c r="G15" s="26"/>
      <c r="H15" s="27" t="s">
        <v>26</v>
      </c>
      <c r="I15" s="28">
        <f ca="1">MEDIAN(Scores)</f>
        <v>0.54002159031893859</v>
      </c>
    </row>
    <row r="16" spans="1:9" ht="15" customHeight="1" x14ac:dyDescent="0.25">
      <c r="A16" s="23">
        <f t="shared" si="2"/>
        <v>-1</v>
      </c>
      <c r="B16" s="53">
        <f>COUNTA($C$13:$C16)</f>
        <v>4</v>
      </c>
      <c r="C16" s="86">
        <v>2</v>
      </c>
      <c r="D16" s="87">
        <v>0.61861603149993771</v>
      </c>
      <c r="E16" s="49" t="s">
        <v>27</v>
      </c>
      <c r="F16" s="25" t="str">
        <f>TEXT(QUARTILE($D$13:$D$63,0),"0.0%")&amp;" to "&amp;TEXT(QUARTILE($D$13:$D$63,1),"0.0%")</f>
        <v>18.4% to 44.4%</v>
      </c>
      <c r="G16" s="29"/>
      <c r="H16" s="32" t="s">
        <v>28</v>
      </c>
      <c r="I16" s="31">
        <f ca="1">MIN(Scores)</f>
        <v>0.18402542449852743</v>
      </c>
    </row>
    <row r="17" spans="1:9" ht="15" customHeight="1" x14ac:dyDescent="0.25">
      <c r="A17" s="23">
        <f t="shared" ref="A17:A34" si="3">IF(ISTEXT(C17),D17,-1)</f>
        <v>0.60319444444444448</v>
      </c>
      <c r="B17" s="53">
        <f>COUNTA($C$13:$C17)</f>
        <v>5</v>
      </c>
      <c r="C17" s="86" t="str">
        <f>$F$1</f>
        <v>Company XYZ</v>
      </c>
      <c r="D17" s="87">
        <f>$I$10</f>
        <v>0.60319444444444448</v>
      </c>
      <c r="F17" s="39"/>
      <c r="G17" s="55"/>
      <c r="H17" s="56" t="str">
        <f>F1</f>
        <v>Company XYZ</v>
      </c>
      <c r="I17" s="57">
        <f>$I$10</f>
        <v>0.60319444444444448</v>
      </c>
    </row>
    <row r="18" spans="1:9" ht="15" customHeight="1" x14ac:dyDescent="0.25">
      <c r="A18" s="23">
        <f t="shared" si="3"/>
        <v>-1</v>
      </c>
      <c r="B18" s="53">
        <f>COUNTA($C$13:$C18)</f>
        <v>6</v>
      </c>
      <c r="C18" s="86">
        <v>19</v>
      </c>
      <c r="D18" s="87">
        <v>0.58092748186526322</v>
      </c>
      <c r="E18" s="40"/>
    </row>
    <row r="19" spans="1:9" ht="15" customHeight="1" x14ac:dyDescent="0.25">
      <c r="A19" s="23">
        <f t="shared" si="3"/>
        <v>-1</v>
      </c>
      <c r="B19" s="53">
        <f>COUNTA($C$13:$C19)</f>
        <v>7</v>
      </c>
      <c r="C19" s="86">
        <v>13</v>
      </c>
      <c r="D19" s="87">
        <v>0.57766988770377181</v>
      </c>
    </row>
    <row r="20" spans="1:9" ht="15" customHeight="1" x14ac:dyDescent="0.25">
      <c r="A20" s="23">
        <f t="shared" si="3"/>
        <v>-1</v>
      </c>
      <c r="B20" s="53">
        <f>COUNTA($C$13:$C20)</f>
        <v>8</v>
      </c>
      <c r="C20" s="86">
        <v>20</v>
      </c>
      <c r="D20" s="87">
        <v>0.5771662945998417</v>
      </c>
    </row>
    <row r="21" spans="1:9" ht="15" customHeight="1" x14ac:dyDescent="0.25">
      <c r="A21" s="23">
        <f t="shared" si="3"/>
        <v>-1</v>
      </c>
      <c r="B21" s="53">
        <f>COUNTA($C$13:$C21)</f>
        <v>9</v>
      </c>
      <c r="C21" s="86">
        <v>14</v>
      </c>
      <c r="D21" s="87">
        <v>0.57226248120580747</v>
      </c>
      <c r="G21" s="96" t="s">
        <v>29</v>
      </c>
      <c r="H21" s="96"/>
    </row>
    <row r="22" spans="1:9" ht="15" customHeight="1" x14ac:dyDescent="0.25">
      <c r="A22" s="23">
        <f t="shared" si="3"/>
        <v>-1</v>
      </c>
      <c r="B22" s="53">
        <f>COUNTA($C$13:$C22)</f>
        <v>10</v>
      </c>
      <c r="C22" s="86">
        <v>16</v>
      </c>
      <c r="D22" s="87">
        <v>0.54971540222784443</v>
      </c>
      <c r="G22" s="33">
        <v>0</v>
      </c>
      <c r="H22" s="34">
        <f ca="1">$I$14</f>
        <v>0.5131980073729081</v>
      </c>
    </row>
    <row r="23" spans="1:9" ht="15" customHeight="1" x14ac:dyDescent="0.25">
      <c r="A23" s="23">
        <f t="shared" si="3"/>
        <v>-1</v>
      </c>
      <c r="B23" s="53">
        <f>COUNTA($C$13:$C23)</f>
        <v>11</v>
      </c>
      <c r="C23" s="86">
        <v>12</v>
      </c>
      <c r="D23" s="87">
        <v>0.54002159031893859</v>
      </c>
      <c r="G23" s="35">
        <f>COUNT($D$13:$D$63)+1</f>
        <v>22</v>
      </c>
      <c r="H23" s="34">
        <f ca="1">$I$14</f>
        <v>0.5131980073729081</v>
      </c>
    </row>
    <row r="24" spans="1:9" ht="15" customHeight="1" x14ac:dyDescent="0.25">
      <c r="A24" s="23">
        <f t="shared" si="3"/>
        <v>-1</v>
      </c>
      <c r="B24" s="53">
        <f>COUNTA($C$13:$C24)</f>
        <v>12</v>
      </c>
      <c r="C24" s="86">
        <v>7</v>
      </c>
      <c r="D24" s="87">
        <v>0.53080444901940771</v>
      </c>
    </row>
    <row r="25" spans="1:9" ht="15" customHeight="1" x14ac:dyDescent="0.25">
      <c r="A25" s="23">
        <f t="shared" si="3"/>
        <v>-1</v>
      </c>
      <c r="B25" s="53">
        <f>COUNTA($C$13:$C25)</f>
        <v>13</v>
      </c>
      <c r="C25" s="86">
        <v>10</v>
      </c>
      <c r="D25" s="87">
        <v>0.52764609193523759</v>
      </c>
    </row>
    <row r="26" spans="1:9" ht="15" customHeight="1" x14ac:dyDescent="0.25">
      <c r="A26" s="23">
        <f t="shared" si="3"/>
        <v>-1</v>
      </c>
      <c r="B26" s="53">
        <f>COUNTA($C$13:$C26)</f>
        <v>14</v>
      </c>
      <c r="C26" s="86">
        <v>6</v>
      </c>
      <c r="D26" s="87">
        <v>0.52316796692063217</v>
      </c>
    </row>
    <row r="27" spans="1:9" ht="15" customHeight="1" x14ac:dyDescent="0.25">
      <c r="A27" s="23">
        <f t="shared" si="3"/>
        <v>-1</v>
      </c>
      <c r="B27" s="53">
        <f>COUNTA($C$13:$C27)</f>
        <v>15</v>
      </c>
      <c r="C27" s="86">
        <v>9</v>
      </c>
      <c r="D27" s="87">
        <v>0.48789824954068634</v>
      </c>
    </row>
    <row r="28" spans="1:9" ht="15" customHeight="1" x14ac:dyDescent="0.25">
      <c r="A28" s="23">
        <f t="shared" si="3"/>
        <v>-1</v>
      </c>
      <c r="B28" s="53">
        <f>COUNTA($C$13:$C28)</f>
        <v>16</v>
      </c>
      <c r="C28" s="86">
        <v>17</v>
      </c>
      <c r="D28" s="87">
        <v>0.44365464658276232</v>
      </c>
    </row>
    <row r="29" spans="1:9" ht="15" customHeight="1" x14ac:dyDescent="0.25">
      <c r="A29" s="23">
        <f t="shared" si="3"/>
        <v>-1</v>
      </c>
      <c r="B29" s="53">
        <f>COUNTA($C$13:$C29)</f>
        <v>17</v>
      </c>
      <c r="C29" s="86">
        <v>4</v>
      </c>
      <c r="D29" s="87">
        <v>0.43356704150079872</v>
      </c>
    </row>
    <row r="30" spans="1:9" ht="15" customHeight="1" x14ac:dyDescent="0.25">
      <c r="A30" s="23">
        <f t="shared" si="3"/>
        <v>-1</v>
      </c>
      <c r="B30" s="53">
        <f>COUNTA($C$13:$C30)</f>
        <v>18</v>
      </c>
      <c r="C30" s="86">
        <v>1</v>
      </c>
      <c r="D30" s="87">
        <v>0.3617137405807348</v>
      </c>
    </row>
    <row r="31" spans="1:9" ht="15" customHeight="1" x14ac:dyDescent="0.25">
      <c r="A31" s="23">
        <f t="shared" si="3"/>
        <v>-1</v>
      </c>
      <c r="B31" s="53">
        <f>COUNTA($C$13:$C31)</f>
        <v>19</v>
      </c>
      <c r="C31" s="86">
        <v>18</v>
      </c>
      <c r="D31" s="87">
        <v>0.34394996404576028</v>
      </c>
    </row>
    <row r="32" spans="1:9" ht="15" customHeight="1" x14ac:dyDescent="0.25">
      <c r="A32" s="23">
        <f t="shared" si="3"/>
        <v>-1</v>
      </c>
      <c r="B32" s="53">
        <f>COUNTA($C$13:$C32)</f>
        <v>20</v>
      </c>
      <c r="C32" s="86">
        <v>5</v>
      </c>
      <c r="D32" s="87">
        <v>0.25619350307550642</v>
      </c>
    </row>
    <row r="33" spans="1:4" ht="15" customHeight="1" x14ac:dyDescent="0.25">
      <c r="A33" s="23">
        <f t="shared" si="3"/>
        <v>-1</v>
      </c>
      <c r="B33" s="53">
        <f>COUNTA($C$13:$C33)</f>
        <v>21</v>
      </c>
      <c r="C33" s="86">
        <v>15</v>
      </c>
      <c r="D33" s="87">
        <v>0.18402542449852743</v>
      </c>
    </row>
    <row r="34" spans="1:4" ht="15" customHeight="1" x14ac:dyDescent="0.25">
      <c r="A34" s="23">
        <f t="shared" si="3"/>
        <v>-1</v>
      </c>
      <c r="B34" s="53">
        <f>COUNTA($C$13:$C34)</f>
        <v>21</v>
      </c>
      <c r="C34" s="58"/>
      <c r="D34" s="59"/>
    </row>
    <row r="35" spans="1:4" ht="15" customHeight="1" x14ac:dyDescent="0.25">
      <c r="A35" s="23">
        <f t="shared" si="2"/>
        <v>-1</v>
      </c>
      <c r="B35" s="53">
        <f>COUNTA($C$13:$C35)</f>
        <v>21</v>
      </c>
      <c r="C35" s="58"/>
      <c r="D35" s="59"/>
    </row>
    <row r="36" spans="1:4" ht="15" customHeight="1" x14ac:dyDescent="0.25">
      <c r="A36" s="23">
        <f t="shared" si="2"/>
        <v>-1</v>
      </c>
      <c r="B36" s="53">
        <f>COUNTA($C$13:$C36)</f>
        <v>21</v>
      </c>
      <c r="C36" s="58"/>
      <c r="D36" s="59"/>
    </row>
    <row r="37" spans="1:4" ht="15" customHeight="1" x14ac:dyDescent="0.25">
      <c r="A37" s="23">
        <f t="shared" si="2"/>
        <v>-1</v>
      </c>
      <c r="B37" s="53">
        <f>COUNTA($C$13:$C37)</f>
        <v>21</v>
      </c>
      <c r="C37" s="58"/>
      <c r="D37" s="59"/>
    </row>
    <row r="38" spans="1:4" ht="15" customHeight="1" x14ac:dyDescent="0.25">
      <c r="A38" s="23">
        <f t="shared" si="2"/>
        <v>-1</v>
      </c>
      <c r="B38" s="53">
        <f>COUNTA($C$13:$C38)</f>
        <v>21</v>
      </c>
      <c r="C38" s="58"/>
      <c r="D38" s="59"/>
    </row>
    <row r="39" spans="1:4" ht="15" customHeight="1" x14ac:dyDescent="0.25">
      <c r="A39" s="23">
        <f t="shared" si="2"/>
        <v>-1</v>
      </c>
      <c r="B39" s="53">
        <f>COUNTA($C$13:$C39)</f>
        <v>21</v>
      </c>
      <c r="C39" s="58"/>
      <c r="D39" s="59"/>
    </row>
    <row r="40" spans="1:4" ht="15" customHeight="1" x14ac:dyDescent="0.25">
      <c r="A40" s="23">
        <f t="shared" si="2"/>
        <v>-1</v>
      </c>
      <c r="B40" s="53">
        <f>COUNTA($C$13:$C40)</f>
        <v>21</v>
      </c>
      <c r="C40" s="58"/>
      <c r="D40" s="59"/>
    </row>
    <row r="41" spans="1:4" ht="15" customHeight="1" x14ac:dyDescent="0.25">
      <c r="A41" s="23">
        <f t="shared" si="2"/>
        <v>-1</v>
      </c>
      <c r="B41" s="53">
        <f>COUNTA($C$13:$C41)</f>
        <v>21</v>
      </c>
      <c r="C41" s="58"/>
      <c r="D41" s="59"/>
    </row>
    <row r="42" spans="1:4" ht="15" customHeight="1" x14ac:dyDescent="0.25">
      <c r="A42" s="23">
        <f t="shared" si="2"/>
        <v>-1</v>
      </c>
      <c r="B42" s="53">
        <f>COUNTA($C$13:$C42)</f>
        <v>21</v>
      </c>
      <c r="C42" s="58"/>
      <c r="D42" s="59"/>
    </row>
    <row r="43" spans="1:4" ht="15" customHeight="1" x14ac:dyDescent="0.25">
      <c r="A43" s="23">
        <f t="shared" si="2"/>
        <v>-1</v>
      </c>
      <c r="B43" s="53">
        <f>COUNTA($C$13:$C43)</f>
        <v>21</v>
      </c>
      <c r="C43" s="58"/>
      <c r="D43" s="59"/>
    </row>
    <row r="44" spans="1:4" ht="15" customHeight="1" x14ac:dyDescent="0.25">
      <c r="A44" s="23">
        <f t="shared" si="2"/>
        <v>-1</v>
      </c>
      <c r="B44" s="53">
        <f>COUNTA($C$13:$C44)</f>
        <v>21</v>
      </c>
      <c r="C44" s="58"/>
      <c r="D44" s="59"/>
    </row>
    <row r="45" spans="1:4" ht="15" customHeight="1" x14ac:dyDescent="0.25">
      <c r="A45" s="23">
        <f t="shared" ref="A45:A63" si="4">IF(ISTEXT(C45),D45,-1)</f>
        <v>-1</v>
      </c>
      <c r="B45" s="53">
        <f>COUNTA($C$13:$C45)</f>
        <v>21</v>
      </c>
      <c r="C45" s="58"/>
      <c r="D45" s="59"/>
    </row>
    <row r="46" spans="1:4" ht="15" customHeight="1" x14ac:dyDescent="0.25">
      <c r="A46" s="23">
        <f t="shared" si="4"/>
        <v>-1</v>
      </c>
      <c r="B46" s="53">
        <f>COUNTA($C$13:$C46)</f>
        <v>21</v>
      </c>
      <c r="C46" s="58"/>
      <c r="D46" s="59"/>
    </row>
    <row r="47" spans="1:4" ht="15" customHeight="1" x14ac:dyDescent="0.25">
      <c r="A47" s="23">
        <f t="shared" si="4"/>
        <v>-1</v>
      </c>
      <c r="B47" s="53">
        <f>COUNTA($C$13:$C47)</f>
        <v>21</v>
      </c>
      <c r="C47" s="58"/>
      <c r="D47" s="59"/>
    </row>
    <row r="48" spans="1:4" ht="15" customHeight="1" x14ac:dyDescent="0.25">
      <c r="A48" s="23">
        <f t="shared" si="4"/>
        <v>-1</v>
      </c>
      <c r="B48" s="53">
        <f>COUNTA($C$13:$C48)</f>
        <v>21</v>
      </c>
      <c r="C48" s="58"/>
      <c r="D48" s="59"/>
    </row>
    <row r="49" spans="1:4" ht="15" customHeight="1" x14ac:dyDescent="0.25">
      <c r="A49" s="23">
        <f t="shared" si="4"/>
        <v>-1</v>
      </c>
      <c r="B49" s="53">
        <f>COUNTA($C$13:$C49)</f>
        <v>21</v>
      </c>
      <c r="C49" s="58"/>
      <c r="D49" s="59"/>
    </row>
    <row r="50" spans="1:4" ht="15" customHeight="1" x14ac:dyDescent="0.25">
      <c r="A50" s="23">
        <f t="shared" si="4"/>
        <v>-1</v>
      </c>
      <c r="B50" s="53">
        <f>COUNTA($C$13:$C50)</f>
        <v>21</v>
      </c>
      <c r="C50" s="58"/>
      <c r="D50" s="59"/>
    </row>
    <row r="51" spans="1:4" ht="15" customHeight="1" x14ac:dyDescent="0.25">
      <c r="A51" s="23">
        <f t="shared" si="4"/>
        <v>-1</v>
      </c>
      <c r="B51" s="53">
        <f>COUNTA($C$13:$C51)</f>
        <v>21</v>
      </c>
      <c r="C51" s="58"/>
      <c r="D51" s="59"/>
    </row>
    <row r="52" spans="1:4" ht="15" customHeight="1" x14ac:dyDescent="0.25">
      <c r="A52" s="23">
        <f t="shared" si="4"/>
        <v>-1</v>
      </c>
      <c r="B52" s="53">
        <f>COUNTA($C$13:$C52)</f>
        <v>21</v>
      </c>
      <c r="C52" s="58"/>
      <c r="D52" s="59"/>
    </row>
    <row r="53" spans="1:4" ht="15" customHeight="1" x14ac:dyDescent="0.25">
      <c r="A53" s="23">
        <f t="shared" si="4"/>
        <v>-1</v>
      </c>
      <c r="B53" s="53">
        <f>COUNTA($C$13:$C53)</f>
        <v>21</v>
      </c>
      <c r="C53" s="58"/>
      <c r="D53" s="59"/>
    </row>
    <row r="54" spans="1:4" ht="15" customHeight="1" x14ac:dyDescent="0.25">
      <c r="A54" s="23">
        <f t="shared" si="4"/>
        <v>-1</v>
      </c>
      <c r="B54" s="53">
        <f>COUNTA($C$13:$C54)</f>
        <v>21</v>
      </c>
      <c r="C54" s="58"/>
      <c r="D54" s="59"/>
    </row>
    <row r="55" spans="1:4" ht="15" customHeight="1" x14ac:dyDescent="0.25">
      <c r="A55" s="23">
        <f t="shared" si="4"/>
        <v>-1</v>
      </c>
      <c r="B55" s="53">
        <f>COUNTA($C$13:$C55)</f>
        <v>21</v>
      </c>
      <c r="C55" s="58"/>
      <c r="D55" s="59"/>
    </row>
    <row r="56" spans="1:4" ht="15" customHeight="1" x14ac:dyDescent="0.25">
      <c r="A56" s="23">
        <f t="shared" si="4"/>
        <v>-1</v>
      </c>
      <c r="B56" s="53">
        <f>COUNTA($C$13:$C56)</f>
        <v>21</v>
      </c>
      <c r="C56" s="58"/>
      <c r="D56" s="59"/>
    </row>
    <row r="57" spans="1:4" ht="15" customHeight="1" x14ac:dyDescent="0.25">
      <c r="A57" s="23">
        <f t="shared" si="4"/>
        <v>-1</v>
      </c>
      <c r="B57" s="53">
        <f>COUNTA($C$13:$C57)</f>
        <v>21</v>
      </c>
      <c r="C57" s="58"/>
      <c r="D57" s="59"/>
    </row>
    <row r="58" spans="1:4" ht="15" customHeight="1" x14ac:dyDescent="0.25">
      <c r="A58" s="23">
        <f t="shared" si="4"/>
        <v>-1</v>
      </c>
      <c r="B58" s="53">
        <f>COUNTA($C$13:$C58)</f>
        <v>21</v>
      </c>
      <c r="C58" s="58"/>
      <c r="D58" s="59"/>
    </row>
    <row r="59" spans="1:4" ht="15" customHeight="1" x14ac:dyDescent="0.25">
      <c r="A59" s="23">
        <f t="shared" si="4"/>
        <v>-1</v>
      </c>
      <c r="B59" s="53">
        <f>COUNTA($C$13:$C59)</f>
        <v>21</v>
      </c>
      <c r="C59" s="58"/>
      <c r="D59" s="59"/>
    </row>
    <row r="60" spans="1:4" ht="15" customHeight="1" x14ac:dyDescent="0.25">
      <c r="A60" s="23">
        <f t="shared" si="4"/>
        <v>-1</v>
      </c>
      <c r="B60" s="53">
        <f>COUNTA($C$13:$C60)</f>
        <v>21</v>
      </c>
      <c r="C60" s="58"/>
      <c r="D60" s="59"/>
    </row>
    <row r="61" spans="1:4" ht="15" customHeight="1" x14ac:dyDescent="0.25">
      <c r="A61" s="23">
        <f t="shared" si="4"/>
        <v>-1</v>
      </c>
      <c r="B61" s="53">
        <f>COUNTA($C$13:$C61)</f>
        <v>21</v>
      </c>
      <c r="C61" s="58"/>
      <c r="D61" s="59"/>
    </row>
    <row r="62" spans="1:4" ht="15" customHeight="1" x14ac:dyDescent="0.25">
      <c r="A62" s="23">
        <f t="shared" si="4"/>
        <v>-1</v>
      </c>
      <c r="B62" s="53">
        <f>COUNTA($C$13:$C62)</f>
        <v>21</v>
      </c>
      <c r="C62" s="58"/>
      <c r="D62" s="59"/>
    </row>
    <row r="63" spans="1:4" ht="15" customHeight="1" x14ac:dyDescent="0.25">
      <c r="A63" s="23">
        <f t="shared" si="4"/>
        <v>-1</v>
      </c>
      <c r="B63" s="53">
        <f>COUNTA($C$13:$C63)</f>
        <v>21</v>
      </c>
      <c r="C63" s="58"/>
      <c r="D63" s="59"/>
    </row>
  </sheetData>
  <sheetProtection algorithmName="SHA-512" hashValue="a7vnlnTjIdgt44sRfO7bQCC45kPIMNVc9g5u+2umsFKUqY1de+pUtkePK7wZs+PRp03TFNeoI31YbkLGp1XhZA==" saltValue="xo9eEGJXnCmV53s0sSvydw==" spinCount="100000" sheet="1" objects="1" scenarios="1" selectLockedCells="1" sort="0"/>
  <sortState xmlns:xlrd2="http://schemas.microsoft.com/office/spreadsheetml/2017/richdata2" ref="C13:D33">
    <sortCondition descending="1" ref="D13:D33"/>
  </sortState>
  <mergeCells count="9">
    <mergeCell ref="C4:C5"/>
    <mergeCell ref="D4:D5"/>
    <mergeCell ref="E4:F4"/>
    <mergeCell ref="G4:G5"/>
    <mergeCell ref="G21:H21"/>
    <mergeCell ref="G12:I12"/>
    <mergeCell ref="H4:H5"/>
    <mergeCell ref="I4:I5"/>
    <mergeCell ref="F1:H1"/>
  </mergeCells>
  <conditionalFormatting sqref="F1:H1">
    <cfRule type="containsText" dxfId="49" priority="5" operator="containsText" text="Company XYZ">
      <formula>NOT(ISERROR(SEARCH("Company XYZ",F1)))</formula>
    </cfRule>
  </conditionalFormatting>
  <conditionalFormatting sqref="C13:C63">
    <cfRule type="expression" dxfId="48" priority="3">
      <formula>AND($C13*1&lt;1000,ISTEXT($C13))</formula>
    </cfRule>
  </conditionalFormatting>
  <conditionalFormatting sqref="E13:F16">
    <cfRule type="expression" dxfId="47" priority="2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46" priority="1">
      <formula>AND(VALUE(LEFT($F13,4))&lt;=ROUND($I$17*100,1),OR(VALUE(TRIM(RIGHT($F13,6)))&gt;ROUND($I$17,3),VALUE(TRIM(RIGHT($F13,6)))=ROUND($I$13,3)))</formula>
    </cfRule>
  </conditionalFormatting>
  <dataValidations count="2">
    <dataValidation allowBlank="1" showInputMessage="1" showErrorMessage="1" prompt="Data-record numbers must be formatted as numbers, not as text." sqref="C13" xr:uid="{00000000-0002-0000-0100-000000000000}"/>
    <dataValidation type="list" allowBlank="1" showInputMessage="1" showErrorMessage="1" sqref="C6:C9" xr:uid="{00000000-0002-0000-0100-000001000000}">
      <formula1>BenchmarkData_Raw_Headers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K101"/>
  <sheetViews>
    <sheetView showGridLines="0" zoomScaleNormal="100" workbookViewId="0">
      <pane ySplit="2" topLeftCell="A3" activePane="bottomLeft" state="frozen"/>
      <selection sqref="A1:XFD1048576"/>
      <selection pane="bottomLeft" activeCell="A3" sqref="A3:A22"/>
    </sheetView>
  </sheetViews>
  <sheetFormatPr defaultRowHeight="15" customHeight="1" x14ac:dyDescent="0.25"/>
  <cols>
    <col min="1" max="1" width="9.140625" style="2"/>
    <col min="2" max="2" width="14.28515625" style="2" bestFit="1" customWidth="1"/>
    <col min="3" max="3" width="22.42578125" style="2" bestFit="1" customWidth="1"/>
    <col min="4" max="4" width="25.7109375" style="2" customWidth="1"/>
    <col min="5" max="5" width="23.42578125" style="2" customWidth="1"/>
    <col min="6" max="6" width="23.28515625" style="2" customWidth="1"/>
    <col min="7" max="7" width="24" style="2" bestFit="1" customWidth="1"/>
    <col min="8" max="8" width="31.28515625" style="2" bestFit="1" customWidth="1"/>
    <col min="9" max="9" width="9.140625" style="44"/>
    <col min="10" max="10" width="14.7109375" style="44" bestFit="1" customWidth="1"/>
    <col min="11" max="11" width="9.140625" style="44"/>
    <col min="12" max="16384" width="9.140625" style="2"/>
  </cols>
  <sheetData>
    <row r="1" spans="1:11" s="4" customFormat="1" ht="22.5" customHeight="1" x14ac:dyDescent="0.25">
      <c r="A1" s="3" t="str">
        <f ca="1">MID(CELL("filename",A1),FIND("]",CELL("filename",A1))+1,40)</f>
        <v>Scorecard Trends</v>
      </c>
      <c r="I1" s="42"/>
      <c r="J1" s="42"/>
      <c r="K1" s="42"/>
    </row>
    <row r="2" spans="1:11" s="5" customFormat="1" ht="15" customHeight="1" x14ac:dyDescent="0.25">
      <c r="A2" s="5" t="s">
        <v>30</v>
      </c>
      <c r="B2" s="13" t="s">
        <v>2</v>
      </c>
      <c r="C2" s="13" t="str">
        <f>'Original Scorecard'!C6</f>
        <v>Job Satisfaction</v>
      </c>
      <c r="D2" s="13" t="str">
        <f>'Original Scorecard'!C7</f>
        <v>Refer Friends and Family</v>
      </c>
      <c r="E2" s="13" t="str">
        <f>'Original Scorecard'!C8</f>
        <v>Absenteeism</v>
      </c>
      <c r="F2" s="13" t="str">
        <f>'Original Scorecard'!C9</f>
        <v>Turnover</v>
      </c>
      <c r="G2" s="13"/>
      <c r="H2" s="13"/>
      <c r="I2" s="43"/>
      <c r="J2" s="43"/>
      <c r="K2" s="43"/>
    </row>
    <row r="3" spans="1:11" ht="18" customHeight="1" x14ac:dyDescent="0.25">
      <c r="A3" s="11" t="str">
        <f>B2</f>
        <v>Balanced Score</v>
      </c>
      <c r="B3" s="7"/>
      <c r="C3" s="9"/>
      <c r="D3" s="9" t="str">
        <f>"Overall "&amp;'Original Scorecard'!$F$1&amp;" Avg. = "</f>
        <v xml:space="preserve">Overall Company XYZ Avg. = </v>
      </c>
      <c r="E3" s="10">
        <f>IFERROR(AVERAGEIF(C4:C21,"&gt;0",C4:C21),"(no data)")</f>
        <v>0.60319444444444448</v>
      </c>
      <c r="F3" s="9" t="s">
        <v>31</v>
      </c>
      <c r="G3" s="41">
        <f ca="1">J4</f>
        <v>0.5131980073729081</v>
      </c>
      <c r="H3" s="12"/>
      <c r="J3" s="44" t="s">
        <v>32</v>
      </c>
      <c r="K3" s="44" t="str">
        <f>'Original Scorecard'!$F$1&amp;" Avg."</f>
        <v>Company XYZ Avg.</v>
      </c>
    </row>
    <row r="4" spans="1:11" ht="15" customHeight="1" x14ac:dyDescent="0.25">
      <c r="B4" s="6" t="str">
        <f ca="1">Month1!$A$1</f>
        <v>Month1</v>
      </c>
      <c r="C4" s="8">
        <f>IF(OR(ISERROR(Month1!$I$10),Month1!$I$10=0),NA(),Month1!$I$10)</f>
        <v>0.60319444444444448</v>
      </c>
      <c r="I4" s="44">
        <v>0</v>
      </c>
      <c r="J4" s="45">
        <f ca="1">VLOOKUP(A3,'Peer Data'!$B$3:$C$13,2,FALSE)</f>
        <v>0.5131980073729081</v>
      </c>
      <c r="K4" s="46">
        <f>E3</f>
        <v>0.60319444444444448</v>
      </c>
    </row>
    <row r="5" spans="1:11" ht="15" customHeight="1" x14ac:dyDescent="0.25">
      <c r="B5" s="6" t="str">
        <f ca="1">Month2!$A$1</f>
        <v>Month2</v>
      </c>
      <c r="C5" s="8" t="e">
        <f>IF(OR(ISERROR(Month2!$I$10),Month2!$I$10=0),NA(),Month2!$I$10)</f>
        <v>#N/A</v>
      </c>
      <c r="I5" s="44">
        <f ca="1">COUNTA(B4:B21)+1</f>
        <v>19</v>
      </c>
      <c r="J5" s="45">
        <f ca="1">VLOOKUP(A3,'Peer Data'!$B$3:$C$13,2,FALSE)</f>
        <v>0.5131980073729081</v>
      </c>
      <c r="K5" s="46">
        <f>E3</f>
        <v>0.60319444444444448</v>
      </c>
    </row>
    <row r="6" spans="1:11" ht="15" customHeight="1" x14ac:dyDescent="0.25">
      <c r="B6" s="6" t="str">
        <f ca="1">Month3!$A$1</f>
        <v>Month3</v>
      </c>
      <c r="C6" s="8" t="e">
        <f>IF(OR(ISERROR(Month3!$I$10),Month3!$I$10=0),NA(),Month3!$I$10)</f>
        <v>#N/A</v>
      </c>
    </row>
    <row r="7" spans="1:11" ht="15" customHeight="1" x14ac:dyDescent="0.25">
      <c r="B7" s="6" t="str">
        <f ca="1">Month4!$A$1</f>
        <v>Month4</v>
      </c>
      <c r="C7" s="8" t="e">
        <f>IF(OR(ISERROR(Month4!$I$10),Month4!$I$10=0),NA(),Month4!$I$10)</f>
        <v>#N/A</v>
      </c>
    </row>
    <row r="8" spans="1:11" ht="15" customHeight="1" x14ac:dyDescent="0.25">
      <c r="B8" s="6" t="str">
        <f ca="1">Month5!$A$1</f>
        <v>Month5</v>
      </c>
      <c r="C8" s="8" t="e">
        <f>IF(OR(ISERROR(Month5!$I$10),Month5!$I$10=0),NA(),Month5!$I$10)</f>
        <v>#N/A</v>
      </c>
    </row>
    <row r="9" spans="1:11" ht="15" customHeight="1" x14ac:dyDescent="0.25">
      <c r="B9" s="6" t="str">
        <f ca="1">Month6!$A$1</f>
        <v>Month6</v>
      </c>
      <c r="C9" s="8" t="e">
        <f>IF(OR(ISERROR(Month6!$I$10),Month6!$I$10=0),NA(),Month6!$I$10)</f>
        <v>#N/A</v>
      </c>
    </row>
    <row r="10" spans="1:11" ht="15" customHeight="1" x14ac:dyDescent="0.25">
      <c r="B10" s="6" t="str">
        <f ca="1">Month7!$A$1</f>
        <v>Month7</v>
      </c>
      <c r="C10" s="8" t="e">
        <f>IF(OR(ISERROR(Month7!$I$10),Month7!$I$10=0),NA(),Month7!$I$10)</f>
        <v>#N/A</v>
      </c>
    </row>
    <row r="11" spans="1:11" ht="15" customHeight="1" x14ac:dyDescent="0.25">
      <c r="B11" s="6" t="str">
        <f ca="1">Month8!$A$1</f>
        <v>Month8</v>
      </c>
      <c r="C11" s="8" t="e">
        <f>IF(OR(ISERROR(Month8!$I$10),Month8!$I$10=0),NA(),Month8!$I$10)</f>
        <v>#N/A</v>
      </c>
    </row>
    <row r="12" spans="1:11" ht="15" customHeight="1" x14ac:dyDescent="0.25">
      <c r="B12" s="6" t="str">
        <f ca="1">Month9!$A$1</f>
        <v>Month9</v>
      </c>
      <c r="C12" s="8" t="e">
        <f>IF(OR(ISERROR(Month9!$I$10),Month9!$I$10=0),NA(),Month9!$I$10)</f>
        <v>#N/A</v>
      </c>
    </row>
    <row r="13" spans="1:11" ht="15" customHeight="1" x14ac:dyDescent="0.25">
      <c r="B13" s="6" t="str">
        <f ca="1">Month10!$A$1</f>
        <v>Month10</v>
      </c>
      <c r="C13" s="8" t="e">
        <f>IF(OR(ISERROR(Month10!$I$10),Month10!$I$10=0),NA(),Month10!$I$10)</f>
        <v>#N/A</v>
      </c>
    </row>
    <row r="14" spans="1:11" ht="15" customHeight="1" x14ac:dyDescent="0.25">
      <c r="B14" s="6" t="str">
        <f ca="1">Month11!$A$1</f>
        <v>Month11</v>
      </c>
      <c r="C14" s="8" t="e">
        <f>IF(OR(ISERROR(Month11!$I$10),Month11!$I$10=0),NA(),Month11!$I$10)</f>
        <v>#N/A</v>
      </c>
    </row>
    <row r="15" spans="1:11" ht="15" customHeight="1" x14ac:dyDescent="0.25">
      <c r="B15" s="6" t="str">
        <f ca="1">Month12!$A$1</f>
        <v>Month12</v>
      </c>
      <c r="C15" s="8" t="e">
        <f>IF(OR(ISERROR(Month12!$I$10),Month12!$I$10=0),NA(),Month12!$I$10)</f>
        <v>#N/A</v>
      </c>
    </row>
    <row r="16" spans="1:11" ht="15" customHeight="1" x14ac:dyDescent="0.25">
      <c r="B16" s="6" t="str">
        <f ca="1">Month13!$A$1</f>
        <v>Month13</v>
      </c>
      <c r="C16" s="8" t="e">
        <f>IF(OR(ISERROR(Month13!$I$10),Month13!$I$10=0),NA(),Month13!$I$10)</f>
        <v>#N/A</v>
      </c>
    </row>
    <row r="17" spans="1:11" ht="15" customHeight="1" x14ac:dyDescent="0.25">
      <c r="B17" s="6" t="str">
        <f ca="1">Month14!$A$1</f>
        <v>Month14</v>
      </c>
      <c r="C17" s="8" t="e">
        <f>IF(OR(ISERROR(Month14!$I$10),Month14!$I$10=0),NA(),Month14!$I$10)</f>
        <v>#N/A</v>
      </c>
    </row>
    <row r="18" spans="1:11" ht="15" customHeight="1" x14ac:dyDescent="0.25">
      <c r="B18" s="6" t="str">
        <f ca="1">Month15!$A$1</f>
        <v>Month15</v>
      </c>
      <c r="C18" s="8" t="e">
        <f>IF(OR(ISERROR(Month15!$I$10),Month15!$I$10=0),NA(),Month15!$I$10)</f>
        <v>#N/A</v>
      </c>
    </row>
    <row r="19" spans="1:11" ht="15" customHeight="1" x14ac:dyDescent="0.25">
      <c r="B19" s="6" t="str">
        <f ca="1">Month16!$A$1</f>
        <v>Month16</v>
      </c>
      <c r="C19" s="8" t="e">
        <f>IF(OR(ISERROR(Month16!$I$10),Month16!$I$10=0),NA(),Month16!$I$10)</f>
        <v>#N/A</v>
      </c>
    </row>
    <row r="20" spans="1:11" ht="15" customHeight="1" x14ac:dyDescent="0.25">
      <c r="B20" s="6" t="str">
        <f ca="1">Month17!$A$1</f>
        <v>Month17</v>
      </c>
      <c r="C20" s="8" t="e">
        <f>IF(OR(ISERROR(Month17!$I$10),Month17!$I$10=0),NA(),Month17!$I$10)</f>
        <v>#N/A</v>
      </c>
    </row>
    <row r="21" spans="1:11" ht="15" customHeight="1" x14ac:dyDescent="0.25">
      <c r="B21" s="6" t="str">
        <f ca="1">Month18!$A$1</f>
        <v>Month18</v>
      </c>
      <c r="C21" s="8" t="e">
        <f>IF(OR(ISERROR(Month18!$I$10),Month18!$I$10=0),NA(),Month18!$I$10)</f>
        <v>#N/A</v>
      </c>
    </row>
    <row r="23" spans="1:11" ht="18" customHeight="1" x14ac:dyDescent="0.25">
      <c r="A23" s="11" t="str">
        <f>'Original Scorecard'!$C$6</f>
        <v>Job Satisfaction</v>
      </c>
      <c r="B23" s="7"/>
      <c r="C23" s="9"/>
      <c r="D23" s="9" t="str">
        <f>"Overall "&amp;'Original Scorecard'!$F$1&amp;" Avg. = "</f>
        <v xml:space="preserve">Overall Company XYZ Avg. = </v>
      </c>
      <c r="E23" s="93">
        <f>IFERROR(AVERAGEIF(C24:C41,"&gt;0",C24:C41),"(no data)")</f>
        <v>4</v>
      </c>
      <c r="F23" s="9" t="s">
        <v>31</v>
      </c>
      <c r="G23" s="93">
        <f>J24</f>
        <v>4.0999999999999996</v>
      </c>
      <c r="H23" s="12"/>
      <c r="J23" s="44" t="s">
        <v>32</v>
      </c>
      <c r="K23" s="44" t="str">
        <f>'Original Scorecard'!$F$1&amp;" Avg."</f>
        <v>Company XYZ Avg.</v>
      </c>
    </row>
    <row r="24" spans="1:11" ht="15" customHeight="1" x14ac:dyDescent="0.25">
      <c r="B24" s="6" t="str">
        <f ca="1">Month1!$A$1</f>
        <v>Month1</v>
      </c>
      <c r="C24" s="92">
        <f>IF(ISNUMBER(Month1!$G$6),Month1!$G$6,NA())</f>
        <v>4</v>
      </c>
      <c r="I24" s="44">
        <v>0</v>
      </c>
      <c r="J24" s="47">
        <f>VLOOKUP(A23,'Peer Data'!$B$3:$C$13,2,FALSE)</f>
        <v>4.0999999999999996</v>
      </c>
      <c r="K24" s="48">
        <f>E23</f>
        <v>4</v>
      </c>
    </row>
    <row r="25" spans="1:11" ht="15" customHeight="1" x14ac:dyDescent="0.25">
      <c r="B25" s="6" t="str">
        <f ca="1">Month2!$A$1</f>
        <v>Month2</v>
      </c>
      <c r="C25" s="92" t="e">
        <f>IF(ISNUMBER(Month2!$G$6),Month2!$G$6,NA())</f>
        <v>#N/A</v>
      </c>
      <c r="I25" s="44">
        <f ca="1">COUNTA(B24:B41)+1</f>
        <v>19</v>
      </c>
      <c r="J25" s="47">
        <f>VLOOKUP(A23,'Peer Data'!$B$3:$C$13,2,FALSE)</f>
        <v>4.0999999999999996</v>
      </c>
      <c r="K25" s="48">
        <f>E23</f>
        <v>4</v>
      </c>
    </row>
    <row r="26" spans="1:11" ht="15" customHeight="1" x14ac:dyDescent="0.25">
      <c r="B26" s="6" t="str">
        <f ca="1">Month3!$A$1</f>
        <v>Month3</v>
      </c>
      <c r="C26" s="92" t="e">
        <f>IF(ISNUMBER(Month3!$G$6),Month3!$G$6,NA())</f>
        <v>#N/A</v>
      </c>
    </row>
    <row r="27" spans="1:11" ht="15" customHeight="1" x14ac:dyDescent="0.25">
      <c r="B27" s="6" t="str">
        <f ca="1">Month4!$A$1</f>
        <v>Month4</v>
      </c>
      <c r="C27" s="92" t="e">
        <f>IF(ISNUMBER(Month4!$G$6),Month4!$G$6,NA())</f>
        <v>#N/A</v>
      </c>
    </row>
    <row r="28" spans="1:11" ht="15" customHeight="1" x14ac:dyDescent="0.25">
      <c r="B28" s="6" t="str">
        <f ca="1">Month5!$A$1</f>
        <v>Month5</v>
      </c>
      <c r="C28" s="92" t="e">
        <f>IF(ISNUMBER(Month5!$G$6),Month5!$G$6,NA())</f>
        <v>#N/A</v>
      </c>
    </row>
    <row r="29" spans="1:11" ht="15" customHeight="1" x14ac:dyDescent="0.25">
      <c r="B29" s="6" t="str">
        <f ca="1">Month6!$A$1</f>
        <v>Month6</v>
      </c>
      <c r="C29" s="92" t="e">
        <f>IF(ISNUMBER(Month6!$G$6),Month6!$G$6,NA())</f>
        <v>#N/A</v>
      </c>
    </row>
    <row r="30" spans="1:11" ht="15" customHeight="1" x14ac:dyDescent="0.25">
      <c r="B30" s="6" t="str">
        <f ca="1">Month7!$A$1</f>
        <v>Month7</v>
      </c>
      <c r="C30" s="92" t="e">
        <f>IF(ISNUMBER(Month7!$G$6),Month7!$G$6,NA())</f>
        <v>#N/A</v>
      </c>
    </row>
    <row r="31" spans="1:11" ht="15" customHeight="1" x14ac:dyDescent="0.25">
      <c r="B31" s="6" t="str">
        <f ca="1">Month8!$A$1</f>
        <v>Month8</v>
      </c>
      <c r="C31" s="92" t="e">
        <f>IF(ISNUMBER(Month8!$G$6),Month8!$G$6,NA())</f>
        <v>#N/A</v>
      </c>
    </row>
    <row r="32" spans="1:11" ht="15" customHeight="1" x14ac:dyDescent="0.25">
      <c r="B32" s="6" t="str">
        <f ca="1">Month9!$A$1</f>
        <v>Month9</v>
      </c>
      <c r="C32" s="92" t="e">
        <f>IF(ISNUMBER(Month9!$G$6),Month9!$G$6,NA())</f>
        <v>#N/A</v>
      </c>
    </row>
    <row r="33" spans="1:11" ht="15" customHeight="1" x14ac:dyDescent="0.25">
      <c r="B33" s="6" t="str">
        <f ca="1">Month10!$A$1</f>
        <v>Month10</v>
      </c>
      <c r="C33" s="92" t="e">
        <f>IF(ISNUMBER(Month10!$G$6),Month10!$G$6,NA())</f>
        <v>#N/A</v>
      </c>
    </row>
    <row r="34" spans="1:11" ht="15" customHeight="1" x14ac:dyDescent="0.25">
      <c r="B34" s="6" t="str">
        <f ca="1">Month11!$A$1</f>
        <v>Month11</v>
      </c>
      <c r="C34" s="92" t="e">
        <f>IF(ISNUMBER(Month11!$G$6),Month11!$G$6,NA())</f>
        <v>#N/A</v>
      </c>
    </row>
    <row r="35" spans="1:11" ht="15" customHeight="1" x14ac:dyDescent="0.25">
      <c r="B35" s="6" t="str">
        <f ca="1">Month12!$A$1</f>
        <v>Month12</v>
      </c>
      <c r="C35" s="92" t="e">
        <f>IF(ISNUMBER(Month12!$G$6),Month12!$G$6,NA())</f>
        <v>#N/A</v>
      </c>
    </row>
    <row r="36" spans="1:11" ht="15" customHeight="1" x14ac:dyDescent="0.25">
      <c r="B36" s="6" t="str">
        <f ca="1">Month13!$A$1</f>
        <v>Month13</v>
      </c>
      <c r="C36" s="92" t="e">
        <f>IF(ISNUMBER(Month13!$G$6),Month13!$G$6,NA())</f>
        <v>#N/A</v>
      </c>
    </row>
    <row r="37" spans="1:11" ht="15" customHeight="1" x14ac:dyDescent="0.25">
      <c r="B37" s="6" t="str">
        <f ca="1">Month14!$A$1</f>
        <v>Month14</v>
      </c>
      <c r="C37" s="92" t="e">
        <f>IF(ISNUMBER(Month14!$G$6),Month14!$G$6,NA())</f>
        <v>#N/A</v>
      </c>
    </row>
    <row r="38" spans="1:11" ht="15" customHeight="1" x14ac:dyDescent="0.25">
      <c r="B38" s="6" t="str">
        <f ca="1">Month15!$A$1</f>
        <v>Month15</v>
      </c>
      <c r="C38" s="92" t="e">
        <f>IF(ISNUMBER(Month15!$G$6),Month15!$G$6,NA())</f>
        <v>#N/A</v>
      </c>
    </row>
    <row r="39" spans="1:11" ht="15" customHeight="1" x14ac:dyDescent="0.25">
      <c r="B39" s="6" t="str">
        <f ca="1">Month16!$A$1</f>
        <v>Month16</v>
      </c>
      <c r="C39" s="92" t="e">
        <f>IF(ISNUMBER(Month16!$G$6),Month16!$G$6,NA())</f>
        <v>#N/A</v>
      </c>
    </row>
    <row r="40" spans="1:11" ht="15" customHeight="1" x14ac:dyDescent="0.25">
      <c r="B40" s="6" t="str">
        <f ca="1">Month17!$A$1</f>
        <v>Month17</v>
      </c>
      <c r="C40" s="92" t="e">
        <f>IF(ISNUMBER(Month17!$G$6),Month17!$G$6,NA())</f>
        <v>#N/A</v>
      </c>
    </row>
    <row r="41" spans="1:11" ht="15" customHeight="1" x14ac:dyDescent="0.25">
      <c r="B41" s="6" t="str">
        <f ca="1">Month18!$A$1</f>
        <v>Month18</v>
      </c>
      <c r="C41" s="92" t="e">
        <f>IF(ISNUMBER(Month18!$G$6),Month18!$G$6,NA())</f>
        <v>#N/A</v>
      </c>
    </row>
    <row r="43" spans="1:11" ht="18" customHeight="1" x14ac:dyDescent="0.25">
      <c r="A43" s="11" t="str">
        <f>'Original Scorecard'!$C$7</f>
        <v>Refer Friends and Family</v>
      </c>
      <c r="B43" s="7"/>
      <c r="C43" s="9"/>
      <c r="D43" s="9" t="str">
        <f>"Overall "&amp;'Original Scorecard'!$F$1&amp;" Avg. = "</f>
        <v xml:space="preserve">Overall Company XYZ Avg. = </v>
      </c>
      <c r="E43" s="93">
        <f>IFERROR(AVERAGEIF(C44:C61,"&gt;0",C44:C61),"(no data)")</f>
        <v>3.2</v>
      </c>
      <c r="F43" s="9" t="s">
        <v>31</v>
      </c>
      <c r="G43" s="93">
        <f>J44</f>
        <v>3.5</v>
      </c>
      <c r="H43" s="12"/>
      <c r="J43" s="44" t="s">
        <v>32</v>
      </c>
      <c r="K43" s="44" t="str">
        <f>'Original Scorecard'!$F$1&amp;" Avg."</f>
        <v>Company XYZ Avg.</v>
      </c>
    </row>
    <row r="44" spans="1:11" ht="15" customHeight="1" x14ac:dyDescent="0.25">
      <c r="B44" s="6" t="str">
        <f ca="1">Month1!$A$1</f>
        <v>Month1</v>
      </c>
      <c r="C44" s="92">
        <f>IF(ISNUMBER(Month1!$G$7),Month1!$G$7,NA())</f>
        <v>3.2</v>
      </c>
      <c r="I44" s="44">
        <v>0</v>
      </c>
      <c r="J44" s="45">
        <f>VLOOKUP(A43,'Peer Data'!$B$3:$C$13,2,FALSE)</f>
        <v>3.5</v>
      </c>
      <c r="K44" s="46">
        <f>E43</f>
        <v>3.2</v>
      </c>
    </row>
    <row r="45" spans="1:11" ht="15" customHeight="1" x14ac:dyDescent="0.25">
      <c r="B45" s="6" t="str">
        <f ca="1">Month2!$A$1</f>
        <v>Month2</v>
      </c>
      <c r="C45" s="92" t="e">
        <f>IF(ISNUMBER(Month2!$G$7),Month2!$G$7,NA())</f>
        <v>#N/A</v>
      </c>
      <c r="I45" s="44">
        <f ca="1">COUNTA(B44:B61)+1</f>
        <v>19</v>
      </c>
      <c r="J45" s="45">
        <f>VLOOKUP(A43,'Peer Data'!$B$3:$C$13,2,FALSE)</f>
        <v>3.5</v>
      </c>
      <c r="K45" s="46">
        <f>E43</f>
        <v>3.2</v>
      </c>
    </row>
    <row r="46" spans="1:11" ht="15" customHeight="1" x14ac:dyDescent="0.25">
      <c r="B46" s="6" t="str">
        <f ca="1">Month3!$A$1</f>
        <v>Month3</v>
      </c>
      <c r="C46" s="92" t="e">
        <f>IF(ISNUMBER(Month3!$G$7),Month3!$G$7,NA())</f>
        <v>#N/A</v>
      </c>
    </row>
    <row r="47" spans="1:11" ht="15" customHeight="1" x14ac:dyDescent="0.25">
      <c r="B47" s="6" t="str">
        <f ca="1">Month4!$A$1</f>
        <v>Month4</v>
      </c>
      <c r="C47" s="92" t="e">
        <f>IF(ISNUMBER(Month4!$G$7),Month4!$G$7,NA())</f>
        <v>#N/A</v>
      </c>
    </row>
    <row r="48" spans="1:11" ht="15" customHeight="1" x14ac:dyDescent="0.25">
      <c r="B48" s="6" t="str">
        <f ca="1">Month5!$A$1</f>
        <v>Month5</v>
      </c>
      <c r="C48" s="92" t="e">
        <f>IF(ISNUMBER(Month5!$G$7),Month5!$G$7,NA())</f>
        <v>#N/A</v>
      </c>
    </row>
    <row r="49" spans="1:11" ht="15" customHeight="1" x14ac:dyDescent="0.25">
      <c r="B49" s="6" t="str">
        <f ca="1">Month6!$A$1</f>
        <v>Month6</v>
      </c>
      <c r="C49" s="92" t="e">
        <f>IF(ISNUMBER(Month6!$G$7),Month6!$G$7,NA())</f>
        <v>#N/A</v>
      </c>
    </row>
    <row r="50" spans="1:11" ht="15" customHeight="1" x14ac:dyDescent="0.25">
      <c r="B50" s="6" t="str">
        <f ca="1">Month7!$A$1</f>
        <v>Month7</v>
      </c>
      <c r="C50" s="92" t="e">
        <f>IF(ISNUMBER(Month7!$G$7),Month7!$G$7,NA())</f>
        <v>#N/A</v>
      </c>
    </row>
    <row r="51" spans="1:11" ht="15" customHeight="1" x14ac:dyDescent="0.25">
      <c r="B51" s="6" t="str">
        <f ca="1">Month8!$A$1</f>
        <v>Month8</v>
      </c>
      <c r="C51" s="92" t="e">
        <f>IF(ISNUMBER(Month8!$G$7),Month8!$G$7,NA())</f>
        <v>#N/A</v>
      </c>
    </row>
    <row r="52" spans="1:11" ht="15" customHeight="1" x14ac:dyDescent="0.25">
      <c r="B52" s="6" t="str">
        <f ca="1">Month9!$A$1</f>
        <v>Month9</v>
      </c>
      <c r="C52" s="92" t="e">
        <f>IF(ISNUMBER(Month9!$G$7),Month9!$G$7,NA())</f>
        <v>#N/A</v>
      </c>
    </row>
    <row r="53" spans="1:11" ht="15" customHeight="1" x14ac:dyDescent="0.25">
      <c r="B53" s="6" t="str">
        <f ca="1">Month10!$A$1</f>
        <v>Month10</v>
      </c>
      <c r="C53" s="92" t="e">
        <f>IF(ISNUMBER(Month10!$G$7),Month10!$G$7,NA())</f>
        <v>#N/A</v>
      </c>
    </row>
    <row r="54" spans="1:11" ht="15" customHeight="1" x14ac:dyDescent="0.25">
      <c r="B54" s="6" t="str">
        <f ca="1">Month11!$A$1</f>
        <v>Month11</v>
      </c>
      <c r="C54" s="92" t="e">
        <f>IF(ISNUMBER(Month11!$G$7),Month11!$G$7,NA())</f>
        <v>#N/A</v>
      </c>
    </row>
    <row r="55" spans="1:11" ht="15" customHeight="1" x14ac:dyDescent="0.25">
      <c r="B55" s="6" t="str">
        <f ca="1">Month12!$A$1</f>
        <v>Month12</v>
      </c>
      <c r="C55" s="92" t="e">
        <f>IF(ISNUMBER(Month12!$G$7),Month12!$G$7,NA())</f>
        <v>#N/A</v>
      </c>
    </row>
    <row r="56" spans="1:11" ht="15" customHeight="1" x14ac:dyDescent="0.25">
      <c r="B56" s="6" t="str">
        <f ca="1">Month13!$A$1</f>
        <v>Month13</v>
      </c>
      <c r="C56" s="92" t="e">
        <f>IF(ISNUMBER(Month13!$G$7),Month13!$G$7,NA())</f>
        <v>#N/A</v>
      </c>
    </row>
    <row r="57" spans="1:11" ht="15" customHeight="1" x14ac:dyDescent="0.25">
      <c r="B57" s="6" t="str">
        <f ca="1">Month14!$A$1</f>
        <v>Month14</v>
      </c>
      <c r="C57" s="92" t="e">
        <f>IF(ISNUMBER(Month14!$G$7),Month14!$G$7,NA())</f>
        <v>#N/A</v>
      </c>
    </row>
    <row r="58" spans="1:11" ht="15" customHeight="1" x14ac:dyDescent="0.25">
      <c r="B58" s="6" t="str">
        <f ca="1">Month15!$A$1</f>
        <v>Month15</v>
      </c>
      <c r="C58" s="92" t="e">
        <f>IF(ISNUMBER(Month15!$G$7),Month15!$G$7,NA())</f>
        <v>#N/A</v>
      </c>
    </row>
    <row r="59" spans="1:11" ht="15" customHeight="1" x14ac:dyDescent="0.25">
      <c r="B59" s="6" t="str">
        <f ca="1">Month16!$A$1</f>
        <v>Month16</v>
      </c>
      <c r="C59" s="92" t="e">
        <f>IF(ISNUMBER(Month16!$G$7),Month16!$G$7,NA())</f>
        <v>#N/A</v>
      </c>
    </row>
    <row r="60" spans="1:11" ht="15" customHeight="1" x14ac:dyDescent="0.25">
      <c r="B60" s="6" t="str">
        <f ca="1">Month17!$A$1</f>
        <v>Month17</v>
      </c>
      <c r="C60" s="92" t="e">
        <f>IF(ISNUMBER(Month17!$G$7),Month17!$G$7,NA())</f>
        <v>#N/A</v>
      </c>
    </row>
    <row r="61" spans="1:11" ht="15" customHeight="1" x14ac:dyDescent="0.25">
      <c r="B61" s="6" t="str">
        <f ca="1">Month18!$A$1</f>
        <v>Month18</v>
      </c>
      <c r="C61" s="92" t="e">
        <f>IF(ISNUMBER(Month18!$G$7),Month18!$G$7,NA())</f>
        <v>#N/A</v>
      </c>
    </row>
    <row r="63" spans="1:11" ht="18" customHeight="1" x14ac:dyDescent="0.25">
      <c r="A63" s="11" t="str">
        <f>'Original Scorecard'!$C$8</f>
        <v>Absenteeism</v>
      </c>
      <c r="B63" s="7"/>
      <c r="C63" s="9"/>
      <c r="D63" s="9" t="str">
        <f>"Overall "&amp;'Original Scorecard'!$F$1&amp;" Avg. = "</f>
        <v xml:space="preserve">Overall Company XYZ Avg. = </v>
      </c>
      <c r="E63" s="10">
        <f>IFERROR(AVERAGEIF(C64:C81,"&gt;0",C64:C81),"(no data)")</f>
        <v>0.105</v>
      </c>
      <c r="F63" s="9" t="s">
        <v>31</v>
      </c>
      <c r="G63" s="41">
        <f>J64</f>
        <v>0.04</v>
      </c>
      <c r="H63" s="12"/>
      <c r="J63" s="44" t="s">
        <v>32</v>
      </c>
      <c r="K63" s="44" t="str">
        <f>'Original Scorecard'!$F$1&amp;" Avg."</f>
        <v>Company XYZ Avg.</v>
      </c>
    </row>
    <row r="64" spans="1:11" ht="15" customHeight="1" x14ac:dyDescent="0.25">
      <c r="B64" s="6" t="str">
        <f ca="1">Month1!$A$1</f>
        <v>Month1</v>
      </c>
      <c r="C64" s="8">
        <f>IF(ISNUMBER(Month1!$G$8),Month1!$G$8,NA())</f>
        <v>0.105</v>
      </c>
      <c r="I64" s="44">
        <v>0</v>
      </c>
      <c r="J64" s="45">
        <f>VLOOKUP(A63,'Peer Data'!$B$3:$C$13,2,FALSE)</f>
        <v>0.04</v>
      </c>
      <c r="K64" s="46">
        <f>E63</f>
        <v>0.105</v>
      </c>
    </row>
    <row r="65" spans="2:11" ht="15" customHeight="1" x14ac:dyDescent="0.25">
      <c r="B65" s="6" t="str">
        <f ca="1">Month2!$A$1</f>
        <v>Month2</v>
      </c>
      <c r="C65" s="8" t="e">
        <f>IF(ISNUMBER(Month2!$G$8),Month2!$G$8,NA())</f>
        <v>#N/A</v>
      </c>
      <c r="I65" s="44">
        <f ca="1">COUNTA(B64:B81)+1</f>
        <v>19</v>
      </c>
      <c r="J65" s="45">
        <f>VLOOKUP(A63,'Peer Data'!$B$3:$C$13,2,FALSE)</f>
        <v>0.04</v>
      </c>
      <c r="K65" s="46">
        <f>E63</f>
        <v>0.105</v>
      </c>
    </row>
    <row r="66" spans="2:11" ht="15" customHeight="1" x14ac:dyDescent="0.25">
      <c r="B66" s="6" t="str">
        <f ca="1">Month3!$A$1</f>
        <v>Month3</v>
      </c>
      <c r="C66" s="8" t="e">
        <f>IF(ISNUMBER(Month3!$G$8),Month3!$G$8,NA())</f>
        <v>#N/A</v>
      </c>
    </row>
    <row r="67" spans="2:11" ht="15" customHeight="1" x14ac:dyDescent="0.25">
      <c r="B67" s="6" t="str">
        <f ca="1">Month4!$A$1</f>
        <v>Month4</v>
      </c>
      <c r="C67" s="8" t="e">
        <f>IF(ISNUMBER(Month4!$G$8),Month4!$G$8,NA())</f>
        <v>#N/A</v>
      </c>
    </row>
    <row r="68" spans="2:11" ht="15" customHeight="1" x14ac:dyDescent="0.25">
      <c r="B68" s="6" t="str">
        <f ca="1">Month5!$A$1</f>
        <v>Month5</v>
      </c>
      <c r="C68" s="8" t="e">
        <f>IF(ISNUMBER(Month5!$G$8),Month5!$G$8,NA())</f>
        <v>#N/A</v>
      </c>
    </row>
    <row r="69" spans="2:11" ht="15" customHeight="1" x14ac:dyDescent="0.25">
      <c r="B69" s="6" t="str">
        <f ca="1">Month6!$A$1</f>
        <v>Month6</v>
      </c>
      <c r="C69" s="8" t="e">
        <f>IF(ISNUMBER(Month6!$G$8),Month6!$G$8,NA())</f>
        <v>#N/A</v>
      </c>
    </row>
    <row r="70" spans="2:11" ht="15" customHeight="1" x14ac:dyDescent="0.25">
      <c r="B70" s="6" t="str">
        <f ca="1">Month7!$A$1</f>
        <v>Month7</v>
      </c>
      <c r="C70" s="8" t="e">
        <f>IF(ISNUMBER(Month7!$G$8),Month7!$G$8,NA())</f>
        <v>#N/A</v>
      </c>
    </row>
    <row r="71" spans="2:11" ht="15" customHeight="1" x14ac:dyDescent="0.25">
      <c r="B71" s="6" t="str">
        <f ca="1">Month8!$A$1</f>
        <v>Month8</v>
      </c>
      <c r="C71" s="8" t="e">
        <f>IF(ISNUMBER(Month8!$G$8),Month8!$G$8,NA())</f>
        <v>#N/A</v>
      </c>
    </row>
    <row r="72" spans="2:11" ht="15" customHeight="1" x14ac:dyDescent="0.25">
      <c r="B72" s="6" t="str">
        <f ca="1">Month9!$A$1</f>
        <v>Month9</v>
      </c>
      <c r="C72" s="8" t="e">
        <f>IF(ISNUMBER(Month9!$G$8),Month9!$G$8,NA())</f>
        <v>#N/A</v>
      </c>
    </row>
    <row r="73" spans="2:11" ht="15" customHeight="1" x14ac:dyDescent="0.25">
      <c r="B73" s="6" t="str">
        <f ca="1">Month10!$A$1</f>
        <v>Month10</v>
      </c>
      <c r="C73" s="8" t="e">
        <f>IF(ISNUMBER(Month10!$G$8),Month10!$G$8,NA())</f>
        <v>#N/A</v>
      </c>
    </row>
    <row r="74" spans="2:11" ht="15" customHeight="1" x14ac:dyDescent="0.25">
      <c r="B74" s="6" t="str">
        <f ca="1">Month11!$A$1</f>
        <v>Month11</v>
      </c>
      <c r="C74" s="8" t="e">
        <f>IF(ISNUMBER(Month11!$G$8),Month11!$G$8,NA())</f>
        <v>#N/A</v>
      </c>
    </row>
    <row r="75" spans="2:11" ht="15" customHeight="1" x14ac:dyDescent="0.25">
      <c r="B75" s="6" t="str">
        <f ca="1">Month12!$A$1</f>
        <v>Month12</v>
      </c>
      <c r="C75" s="8" t="e">
        <f>IF(ISNUMBER(Month12!$G$8),Month12!$G$8,NA())</f>
        <v>#N/A</v>
      </c>
    </row>
    <row r="76" spans="2:11" ht="15" customHeight="1" x14ac:dyDescent="0.25">
      <c r="B76" s="6" t="str">
        <f ca="1">Month13!$A$1</f>
        <v>Month13</v>
      </c>
      <c r="C76" s="8" t="e">
        <f>IF(ISNUMBER(Month13!$G$8),Month13!$G$8,NA())</f>
        <v>#N/A</v>
      </c>
    </row>
    <row r="77" spans="2:11" ht="15" customHeight="1" x14ac:dyDescent="0.25">
      <c r="B77" s="6" t="str">
        <f ca="1">Month14!$A$1</f>
        <v>Month14</v>
      </c>
      <c r="C77" s="8" t="e">
        <f>IF(ISNUMBER(Month14!$G$8),Month14!$G$8,NA())</f>
        <v>#N/A</v>
      </c>
    </row>
    <row r="78" spans="2:11" ht="15" customHeight="1" x14ac:dyDescent="0.25">
      <c r="B78" s="6" t="str">
        <f ca="1">Month15!$A$1</f>
        <v>Month15</v>
      </c>
      <c r="C78" s="8" t="e">
        <f>IF(ISNUMBER(Month15!$G$8),Month15!$G$8,NA())</f>
        <v>#N/A</v>
      </c>
    </row>
    <row r="79" spans="2:11" ht="15" customHeight="1" x14ac:dyDescent="0.25">
      <c r="B79" s="6" t="str">
        <f ca="1">Month16!$A$1</f>
        <v>Month16</v>
      </c>
      <c r="C79" s="8" t="e">
        <f>IF(ISNUMBER(Month16!$G$8),Month16!$G$8,NA())</f>
        <v>#N/A</v>
      </c>
    </row>
    <row r="80" spans="2:11" ht="15" customHeight="1" x14ac:dyDescent="0.25">
      <c r="B80" s="6" t="str">
        <f ca="1">Month17!$A$1</f>
        <v>Month17</v>
      </c>
      <c r="C80" s="8" t="e">
        <f>IF(ISNUMBER(Month17!$G$8),Month17!$G$8,NA())</f>
        <v>#N/A</v>
      </c>
    </row>
    <row r="81" spans="1:11" ht="15" customHeight="1" x14ac:dyDescent="0.25">
      <c r="B81" s="6" t="str">
        <f ca="1">Month18!$A$1</f>
        <v>Month18</v>
      </c>
      <c r="C81" s="8" t="e">
        <f>IF(ISNUMBER(Month18!$G$8),Month18!$G$8,NA())</f>
        <v>#N/A</v>
      </c>
    </row>
    <row r="83" spans="1:11" ht="18" customHeight="1" x14ac:dyDescent="0.25">
      <c r="A83" s="11" t="str">
        <f>'Original Scorecard'!$C$9</f>
        <v>Turnover</v>
      </c>
      <c r="B83" s="7"/>
      <c r="C83" s="9"/>
      <c r="D83" s="9" t="str">
        <f>"Overall "&amp;'Original Scorecard'!$F$1&amp;" Avg. = "</f>
        <v xml:space="preserve">Overall Company XYZ Avg. = </v>
      </c>
      <c r="E83" s="10">
        <f>IFERROR(AVERAGEIF(C84:C101,"&gt;0",C84:C101),"(no data)")</f>
        <v>0.42599999999999999</v>
      </c>
      <c r="F83" s="9" t="s">
        <v>31</v>
      </c>
      <c r="G83" s="10">
        <f>J84</f>
        <v>0.35899999999999999</v>
      </c>
      <c r="H83" s="12"/>
      <c r="J83" s="44" t="s">
        <v>32</v>
      </c>
      <c r="K83" s="44" t="str">
        <f>'Original Scorecard'!$F$1&amp;" Avg."</f>
        <v>Company XYZ Avg.</v>
      </c>
    </row>
    <row r="84" spans="1:11" ht="15" customHeight="1" x14ac:dyDescent="0.25">
      <c r="B84" s="6" t="str">
        <f ca="1">Month1!$A$1</f>
        <v>Month1</v>
      </c>
      <c r="C84" s="60">
        <f>IF(ISNUMBER(Month1!$G$9),Month1!$G$9,NA())</f>
        <v>0.42599999999999999</v>
      </c>
      <c r="I84" s="44">
        <v>0</v>
      </c>
      <c r="J84" s="45">
        <f>VLOOKUP(A83,'Peer Data'!$B$3:$C$13,2,FALSE)</f>
        <v>0.35899999999999999</v>
      </c>
      <c r="K84" s="46">
        <f>E83</f>
        <v>0.42599999999999999</v>
      </c>
    </row>
    <row r="85" spans="1:11" ht="15" customHeight="1" x14ac:dyDescent="0.25">
      <c r="B85" s="6" t="str">
        <f ca="1">Month2!$A$1</f>
        <v>Month2</v>
      </c>
      <c r="C85" s="60" t="e">
        <f>IF(ISNUMBER(Month2!$G$9),Month2!$G$9,NA())</f>
        <v>#N/A</v>
      </c>
      <c r="I85" s="44">
        <f ca="1">COUNTA(B84:B101)+1</f>
        <v>19</v>
      </c>
      <c r="J85" s="45">
        <f>VLOOKUP(A83,'Peer Data'!$B$3:$C$13,2,FALSE)</f>
        <v>0.35899999999999999</v>
      </c>
      <c r="K85" s="46">
        <f>E83</f>
        <v>0.42599999999999999</v>
      </c>
    </row>
    <row r="86" spans="1:11" ht="15" customHeight="1" x14ac:dyDescent="0.25">
      <c r="B86" s="6" t="str">
        <f ca="1">Month3!$A$1</f>
        <v>Month3</v>
      </c>
      <c r="C86" s="60" t="e">
        <f>IF(ISNUMBER(Month3!$G$9),Month3!$G$9,NA())</f>
        <v>#N/A</v>
      </c>
    </row>
    <row r="87" spans="1:11" ht="15" customHeight="1" x14ac:dyDescent="0.25">
      <c r="B87" s="6" t="str">
        <f ca="1">Month4!$A$1</f>
        <v>Month4</v>
      </c>
      <c r="C87" s="60" t="e">
        <f>IF(ISNUMBER(Month4!$G$9),Month4!$G$9,NA())</f>
        <v>#N/A</v>
      </c>
    </row>
    <row r="88" spans="1:11" ht="15" customHeight="1" x14ac:dyDescent="0.25">
      <c r="B88" s="6" t="str">
        <f ca="1">Month5!$A$1</f>
        <v>Month5</v>
      </c>
      <c r="C88" s="60" t="e">
        <f>IF(ISNUMBER(Month5!$G$9),Month5!$G$9,NA())</f>
        <v>#N/A</v>
      </c>
    </row>
    <row r="89" spans="1:11" ht="15" customHeight="1" x14ac:dyDescent="0.25">
      <c r="B89" s="6" t="str">
        <f ca="1">Month6!$A$1</f>
        <v>Month6</v>
      </c>
      <c r="C89" s="60" t="e">
        <f>IF(ISNUMBER(Month6!$G$9),Month6!$G$9,NA())</f>
        <v>#N/A</v>
      </c>
    </row>
    <row r="90" spans="1:11" ht="15" customHeight="1" x14ac:dyDescent="0.25">
      <c r="B90" s="6" t="str">
        <f ca="1">Month7!$A$1</f>
        <v>Month7</v>
      </c>
      <c r="C90" s="60" t="e">
        <f>IF(ISNUMBER(Month7!$G$9),Month7!$G$9,NA())</f>
        <v>#N/A</v>
      </c>
    </row>
    <row r="91" spans="1:11" ht="15" customHeight="1" x14ac:dyDescent="0.25">
      <c r="B91" s="6" t="str">
        <f ca="1">Month8!$A$1</f>
        <v>Month8</v>
      </c>
      <c r="C91" s="60" t="e">
        <f>IF(ISNUMBER(Month8!$G$9),Month8!$G$9,NA())</f>
        <v>#N/A</v>
      </c>
    </row>
    <row r="92" spans="1:11" ht="15" customHeight="1" x14ac:dyDescent="0.25">
      <c r="B92" s="6" t="str">
        <f ca="1">Month9!$A$1</f>
        <v>Month9</v>
      </c>
      <c r="C92" s="60" t="e">
        <f>IF(ISNUMBER(Month9!$G$9),Month9!$G$9,NA())</f>
        <v>#N/A</v>
      </c>
    </row>
    <row r="93" spans="1:11" ht="15" customHeight="1" x14ac:dyDescent="0.25">
      <c r="B93" s="6" t="str">
        <f ca="1">Month10!$A$1</f>
        <v>Month10</v>
      </c>
      <c r="C93" s="60" t="e">
        <f>IF(ISNUMBER(Month10!$G$9),Month10!$G$9,NA())</f>
        <v>#N/A</v>
      </c>
    </row>
    <row r="94" spans="1:11" ht="15" customHeight="1" x14ac:dyDescent="0.25">
      <c r="B94" s="6" t="str">
        <f ca="1">Month11!$A$1</f>
        <v>Month11</v>
      </c>
      <c r="C94" s="60" t="e">
        <f>IF(ISNUMBER(Month11!$G$9),Month11!$G$9,NA())</f>
        <v>#N/A</v>
      </c>
    </row>
    <row r="95" spans="1:11" ht="15" customHeight="1" x14ac:dyDescent="0.25">
      <c r="B95" s="6" t="str">
        <f ca="1">Month12!$A$1</f>
        <v>Month12</v>
      </c>
      <c r="C95" s="60" t="e">
        <f>IF(ISNUMBER(Month12!$G$9),Month12!$G$9,NA())</f>
        <v>#N/A</v>
      </c>
    </row>
    <row r="96" spans="1:11" ht="15" customHeight="1" x14ac:dyDescent="0.25">
      <c r="B96" s="6" t="str">
        <f ca="1">Month13!$A$1</f>
        <v>Month13</v>
      </c>
      <c r="C96" s="60" t="e">
        <f>IF(ISNUMBER(Month13!$G$9),Month13!$G$9,NA())</f>
        <v>#N/A</v>
      </c>
    </row>
    <row r="97" spans="2:3" ht="15" customHeight="1" x14ac:dyDescent="0.25">
      <c r="B97" s="6" t="str">
        <f ca="1">Month14!$A$1</f>
        <v>Month14</v>
      </c>
      <c r="C97" s="60" t="e">
        <f>IF(ISNUMBER(Month14!$G$9),Month14!$G$9,NA())</f>
        <v>#N/A</v>
      </c>
    </row>
    <row r="98" spans="2:3" ht="15" customHeight="1" x14ac:dyDescent="0.25">
      <c r="B98" s="6" t="str">
        <f ca="1">Month15!$A$1</f>
        <v>Month15</v>
      </c>
      <c r="C98" s="60" t="e">
        <f>IF(ISNUMBER(Month15!$G$9),Month15!$G$9,NA())</f>
        <v>#N/A</v>
      </c>
    </row>
    <row r="99" spans="2:3" ht="15" customHeight="1" x14ac:dyDescent="0.25">
      <c r="B99" s="6" t="str">
        <f ca="1">Month16!$A$1</f>
        <v>Month16</v>
      </c>
      <c r="C99" s="60" t="e">
        <f>IF(ISNUMBER(Month16!$G$9),Month16!$G$9,NA())</f>
        <v>#N/A</v>
      </c>
    </row>
    <row r="100" spans="2:3" ht="15" customHeight="1" x14ac:dyDescent="0.25">
      <c r="B100" s="6" t="str">
        <f ca="1">Month17!$A$1</f>
        <v>Month17</v>
      </c>
      <c r="C100" s="60" t="e">
        <f>IF(ISNUMBER(Month17!$G$9),Month17!$G$9,NA())</f>
        <v>#N/A</v>
      </c>
    </row>
    <row r="101" spans="2:3" ht="15" customHeight="1" x14ac:dyDescent="0.25">
      <c r="B101" s="6" t="str">
        <f ca="1">Month18!$A$1</f>
        <v>Month18</v>
      </c>
      <c r="C101" s="60" t="e">
        <f>IF(ISNUMBER(Month18!$G$9),Month18!$G$9,NA())</f>
        <v>#N/A</v>
      </c>
    </row>
  </sheetData>
  <sheetProtection algorithmName="SHA-512" hashValue="FxMlakFT3fEQccw/wUv5hgWgWWXZlAyfLn9nIYQGPfBXIs+QdtOQFiq6zrMJb3qAQ7Mtp5wG9UuwxwCJAHhBqg==" saltValue="Edo9j4MiteEzQnw4IA+MSw==" spinCount="100000" sheet="1" objects="1" scenarios="1" selectLockedCells="1" selectUnlockedCells="1"/>
  <conditionalFormatting sqref="A4:C21">
    <cfRule type="expression" dxfId="45" priority="18">
      <formula>ISODD(ROW())</formula>
    </cfRule>
  </conditionalFormatting>
  <conditionalFormatting sqref="A24:C41">
    <cfRule type="expression" dxfId="44" priority="11">
      <formula>ISODD(ROW())</formula>
    </cfRule>
  </conditionalFormatting>
  <conditionalFormatting sqref="A44:C61">
    <cfRule type="expression" dxfId="43" priority="10">
      <formula>ISODD(ROW())</formula>
    </cfRule>
  </conditionalFormatting>
  <conditionalFormatting sqref="A64:C81">
    <cfRule type="expression" dxfId="42" priority="9">
      <formula>ISODD(ROW())</formula>
    </cfRule>
  </conditionalFormatting>
  <conditionalFormatting sqref="A84:C101">
    <cfRule type="expression" dxfId="41" priority="8">
      <formula>ISODD(ROW())</formula>
    </cfRule>
  </conditionalFormatting>
  <conditionalFormatting sqref="C4:C102">
    <cfRule type="expression" dxfId="40" priority="3">
      <formula>ISNA(C4)</formula>
    </cfRule>
  </conditionalFormatting>
  <conditionalFormatting sqref="C44">
    <cfRule type="expression" dxfId="39" priority="2">
      <formula>ISODD(ROW())</formula>
    </cfRule>
  </conditionalFormatting>
  <conditionalFormatting sqref="C45:C61">
    <cfRule type="expression" dxfId="38" priority="1">
      <formula>ISODD(ROW())</formula>
    </cfRule>
  </conditionalFormatting>
  <hyperlinks>
    <hyperlink ref="B2" location="'Scorecard Trends'!A3:A22" display="Balanced Score" xr:uid="{00000000-0004-0000-0200-000000000000}"/>
    <hyperlink ref="C2" location="'Scorecard Trends'!A23:A42" display="'Scorecard Trends'!A23:A42" xr:uid="{00000000-0004-0000-0200-000001000000}"/>
    <hyperlink ref="D2" location="'Scorecard Trends'!A43:A62" display="'Scorecard Trends'!A43:A62" xr:uid="{00000000-0004-0000-0200-000002000000}"/>
    <hyperlink ref="E2" location="'Scorecard Trends'!A63:A82" display="'Scorecard Trends'!A63:A82" xr:uid="{00000000-0004-0000-0200-000003000000}"/>
    <hyperlink ref="F2" location="'Scorecard Trends'!A83:A102" display="'Scorecard Trends'!A83:A102" xr:uid="{00000000-0004-0000-0200-000004000000}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8">
        <v>4</v>
      </c>
      <c r="H6" s="20">
        <f>IF(ISBLANK(G6),0,((E6-G6)/(E6-F6)))</f>
        <v>0.75</v>
      </c>
      <c r="I6" s="20">
        <f t="shared" ref="I6:I9" si="0">+H6*D6</f>
        <v>0.1875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9">
        <v>3.2</v>
      </c>
      <c r="H7" s="20">
        <f t="shared" ref="H7:H9" si="1">IF(ISBLANK(G7),0,((E7-G7)/(E7-F7)))</f>
        <v>0.55000000000000004</v>
      </c>
      <c r="I7" s="20">
        <f t="shared" si="0"/>
        <v>0.13750000000000001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90">
        <v>0.105</v>
      </c>
      <c r="H8" s="20">
        <f t="shared" si="1"/>
        <v>0.47500000000000003</v>
      </c>
      <c r="I8" s="20">
        <f t="shared" si="0"/>
        <v>0.11875000000000001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91">
        <v>0.42599999999999999</v>
      </c>
      <c r="H9" s="20">
        <f t="shared" si="1"/>
        <v>0.63777777777777789</v>
      </c>
      <c r="I9" s="20">
        <f t="shared" si="0"/>
        <v>0.15944444444444447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0.60319444444444448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58.1%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63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54.0% to 58.1%</v>
      </c>
      <c r="G14" s="29"/>
      <c r="H14" s="30" t="s">
        <v>25</v>
      </c>
      <c r="I14" s="31">
        <f ca="1">AVERAGE(Scores)</f>
        <v>0.5131980073729081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44.4% to 54.0%</v>
      </c>
      <c r="G15" s="26"/>
      <c r="H15" s="27" t="s">
        <v>26</v>
      </c>
      <c r="I15" s="28">
        <f ca="1">MEDIAN(Scores)</f>
        <v>0.54002159031893859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18.4% to 44.4%</v>
      </c>
      <c r="G16" s="29"/>
      <c r="H16" s="32" t="s">
        <v>28</v>
      </c>
      <c r="I16" s="31">
        <f ca="1">MIN(Scores)</f>
        <v>0.18402542449852743</v>
      </c>
    </row>
    <row r="17" spans="1:26" ht="15" customHeight="1" x14ac:dyDescent="0.25">
      <c r="A17" s="50">
        <f t="shared" ca="1" si="2"/>
        <v>0.60319444444444448</v>
      </c>
      <c r="B17" s="53">
        <f ca="1">COUNTA($C$13:$C17)</f>
        <v>5</v>
      </c>
      <c r="C17" s="86" t="str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Company XYZ</v>
      </c>
      <c r="D17" s="87">
        <f t="shared" ca="1" si="3"/>
        <v>0.60319444444444448</v>
      </c>
      <c r="F17" s="16"/>
      <c r="G17" s="55"/>
      <c r="H17" s="56" t="str">
        <f>'Original Scorecard'!$F$1</f>
        <v>Company XYZ</v>
      </c>
      <c r="I17" s="57">
        <f>$I$10</f>
        <v>0.60319444444444448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19</v>
      </c>
      <c r="D18" s="87">
        <f t="shared" ca="1" si="3"/>
        <v>0.58092748186526322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13</v>
      </c>
      <c r="D19" s="87">
        <f t="shared" ca="1" si="3"/>
        <v>0.57766988770377181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20</v>
      </c>
      <c r="D20" s="87">
        <f t="shared" ca="1" si="3"/>
        <v>0.5771662945998417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14</v>
      </c>
      <c r="D21" s="87">
        <f t="shared" ca="1" si="3"/>
        <v>0.57226248120580747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16</v>
      </c>
      <c r="D22" s="87">
        <f t="shared" ca="1" si="3"/>
        <v>0.54971540222784443</v>
      </c>
      <c r="G22" s="33">
        <v>0</v>
      </c>
      <c r="H22" s="34">
        <f ca="1">$I$14</f>
        <v>0.5131980073729081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12</v>
      </c>
      <c r="D23" s="87">
        <f t="shared" ca="1" si="3"/>
        <v>0.54002159031893859</v>
      </c>
      <c r="G23" s="35">
        <f ca="1">COUNT($D$13:$D$63)+1</f>
        <v>22</v>
      </c>
      <c r="H23" s="34">
        <f ca="1">$I$14</f>
        <v>0.5131980073729081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7</v>
      </c>
      <c r="D24" s="87">
        <f t="shared" ca="1" si="3"/>
        <v>0.53080444901940771</v>
      </c>
      <c r="G24" s="51"/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10</v>
      </c>
      <c r="D25" s="87">
        <f t="shared" ca="1" si="3"/>
        <v>0.52764609193523759</v>
      </c>
      <c r="G25" s="52"/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6</v>
      </c>
      <c r="D26" s="87">
        <f t="shared" ca="1" si="3"/>
        <v>0.52316796692063217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9</v>
      </c>
      <c r="D27" s="87">
        <f t="shared" ca="1" si="3"/>
        <v>0.48789824954068634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17</v>
      </c>
      <c r="D28" s="87">
        <f t="shared" ca="1" si="3"/>
        <v>0.44365464658276232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4</v>
      </c>
      <c r="D29" s="87">
        <f t="shared" ca="1" si="3"/>
        <v>0.43356704150079872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</v>
      </c>
      <c r="D30" s="87">
        <f t="shared" ca="1" si="3"/>
        <v>0.3617137405807348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18</v>
      </c>
      <c r="D31" s="87">
        <f t="shared" ca="1" si="3"/>
        <v>0.34394996404576028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5</v>
      </c>
      <c r="D32" s="87">
        <f t="shared" ca="1" si="3"/>
        <v>0.25619350307550642</v>
      </c>
    </row>
    <row r="33" spans="1:4" ht="15" customHeight="1" x14ac:dyDescent="0.25">
      <c r="A33" s="50">
        <f t="shared" ca="1" si="2"/>
        <v>-1</v>
      </c>
      <c r="B33" s="53">
        <f ca="1">COUNTA($C$13:$C33)</f>
        <v>21</v>
      </c>
      <c r="C33" s="86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15</v>
      </c>
      <c r="D33" s="87">
        <f t="shared" ca="1" si="3"/>
        <v>0.18402542449852743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ca="1" si="3"/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3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3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3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3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3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3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3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3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3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3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3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3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3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3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3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3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3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3"/>
        <v/>
      </c>
    </row>
  </sheetData>
  <sheetProtection algorithmName="SHA-512" hashValue="9LeREj7BAzyKWNP+XyvWyugICY7D/JyYp5qS1cbfuC1X+fJr3PacJMVF64jl9xadNDH0f2fqHjeCzsLhe8MyPg==" saltValue="Tac92AHjrQYNX2ol3nM2eg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37" priority="5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36" priority="4">
      <formula>AND(VALUE(LEFT($F13,4))&lt;=ROUND($I$17*100,1),OR(VALUE(TRIM(RIGHT($F13,6)))&gt;ROUND($I$17,3),VALUE(TRIM(RIGHT($F13,6)))=ROUND($I$13,3)))</formula>
    </cfRule>
  </conditionalFormatting>
  <conditionalFormatting sqref="C34:C63">
    <cfRule type="expression" dxfId="35" priority="3">
      <formula>AND($C34*1&lt;1000,ISTEXT($C34))</formula>
    </cfRule>
  </conditionalFormatting>
  <conditionalFormatting sqref="C13:C33">
    <cfRule type="expression" dxfId="34" priority="2">
      <formula>AND($C13*1&lt;1000,ISTEXT($C13))</formula>
    </cfRule>
  </conditionalFormatting>
  <dataValidations count="2">
    <dataValidation type="list" allowBlank="1" showInputMessage="1" showErrorMessage="1" sqref="C6:C9" xr:uid="{14A20FC8-6D9E-4990-9AD1-D92CD880F414}">
      <formula1>BenchmarkData_Raw_Headers</formula1>
    </dataValidation>
    <dataValidation allowBlank="1" showInputMessage="1" showErrorMessage="1" prompt="Data-record numbers must be formatted as numbers, not as text." sqref="C34:D63 C13" xr:uid="{00000000-0002-0000-0300-000001000000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63"/>
  <sheetViews>
    <sheetView showGridLines="0" zoomScaleNormal="10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Month2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105" t="s">
        <v>22</v>
      </c>
      <c r="H12" s="106"/>
      <c r="I12" s="107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66" t="str">
        <f ca="1">TEXT(QUARTILE($D$13:$D$63,3),"0.0%")&amp;" to "&amp;TEXT(QUARTILE($D$13:$D$63,4),"0.0%")</f>
        <v>57.8% to 75.2%</v>
      </c>
      <c r="G13" s="63"/>
      <c r="H13" s="64" t="s">
        <v>24</v>
      </c>
      <c r="I13" s="62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66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66" t="str">
        <f ca="1">TEXT(QUARTILE($D$13:$D$63,1),"0.0%")&amp;" to "&amp;TEXT(QUARTILE($D$13:$D$63,2),"0.0%")</f>
        <v>43.4% to 53.1%</v>
      </c>
      <c r="G15" s="63"/>
      <c r="H15" s="64" t="s">
        <v>26</v>
      </c>
      <c r="I15" s="62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66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  <c r="G18" s="65"/>
      <c r="H18" s="65"/>
      <c r="I18" s="65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sauLotaWQAY1Fn9+G1mstly7j0WK6kwriiTxjHKYsq1OTXkwy4qU2nVXMJg/DKVNllvNOUlvng8orHPvGpsDVA==" saltValue="+dL/+WyLNEPDIjB4suktz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33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32" priority="4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68B408FE-16EF-492D-AB74-B47193EFCFC1}">
      <formula1>BenchmarkData_Raw_Headers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Month3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108" t="s">
        <v>22</v>
      </c>
      <c r="H12" s="108"/>
      <c r="I12" s="108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73" t="str">
        <f ca="1">TEXT(QUARTILE($D$13:$D$63,3),"0.0%")&amp;" to "&amp;TEXT(QUARTILE($D$13:$D$63,4),"0.0%")</f>
        <v>57.8% to 75.2%</v>
      </c>
      <c r="G13" s="72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73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73" t="str">
        <f ca="1">TEXT(QUARTILE($D$13:$D$63,1),"0.0%")&amp;" to "&amp;TEXT(QUARTILE($D$13:$D$63,2),"0.0%")</f>
        <v>43.4% to 53.1%</v>
      </c>
      <c r="G15" s="72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73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KSjZtZ6xV/r5UORxpIlXh4hs3xivk6o4Mzg6X8VAsuLbGgH4AM1JEJoRS72HbYm8mUjUHGiIJDLM38lyDJSu2A==" saltValue="DrQi6mRpTL3zn+TBSXNP/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31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30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600C7642-C7D7-4DFD-920D-E28306E391F9}">
      <formula1>BenchmarkData_Raw_Headers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Month4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108" t="s">
        <v>22</v>
      </c>
      <c r="H12" s="108"/>
      <c r="I12" s="108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ha46ZIanvU5/meNRHjz9dC4Q6Ein7Dv5qadHOZHzuHOZvPJahF2iP0cxFkXMxMUux85sT0hnneO1e2d0LMlH7w==" saltValue="nqikrilmIT7LXwAyGWZitw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29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8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3A70ECA0-E650-4479-828D-DC2B29F5782A}">
      <formula1>BenchmarkData_Raw_Headers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Month5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KLjIR33lVzj+IVJobBcY/eCLLQmu4pxa0Cf1E21U6H3XDg9QhAOICNjfp9hyMPxvGMehxScMRGPT6wPL3OURjA==" saltValue="T+wrp/p40JCbcEh8nhMOR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27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6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A14B0669-9EC0-4779-A00B-68105C1CFFE5}">
      <formula1>BenchmarkData_Raw_Headers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Month6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xckmDacY1VD7a+/aq55TgiU5Nd1Mri1qadalp1xd+1Lry2QJa2Xn16Pd19F0p5EXmwZQ+WrXjrDCGz0HNGYjGQ==" saltValue="GemgcSPWGQyuDVJRlXmqT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25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4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56C78F16-ADFC-4050-89A5-3796518CC9D3}">
      <formula1>BenchmarkData_Raw_Headers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Month7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uqltgeQ7kFiajvdEjutrRUa7+iiVCqs29vAC4X20clLb3oup/RBwyjNJsy6aF9L7fVGC2nLKmxOUfVN/S5NDpw==" saltValue="FJEJrKbGp9RAjmiW5l83F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23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2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039E8643-070B-474C-9A7F-832F39048AA1}">
      <formula1>BenchmarkData_Raw_Headers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Month8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nGl6UowEHjmtiACnZ9TKU712F+J4dDD+gUT8Xsyq9MnGI7EGaZhY8lvTTEGzU49i0xT90j8GZ6sNtnr3kN8NMQ==" saltValue="hElBivTqrWwA/R11Qglk3g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21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0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B8E9C3B7-E3F7-4A5A-AAAD-EB7D89739697}">
      <formula1>BenchmarkData_Raw_Headers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Month9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I6R/leWJZpniRAajcneGMqnvW7rzG3kfwAaXkQHtX/QU4XGMi/TV1HUnvmUVluvq4uM8hmzXmgSu0Xg7YJ04cw==" saltValue="c5xmKvDRyToRD0QyU0C7C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9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18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ED39F688-0D47-47F6-94FA-4453487D2FA8}">
      <formula1>BenchmarkData_Raw_Headers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Month10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ksP3cXPqgpKW0DN3VkWV7WSpus2lsW3s5THBapI3Qd/DBQzWXpNx1y1mnKBSw0owHU8XHvGjCt5JWrFpq4Q/dg==" saltValue="0YHI63TLrZiVrq4YAmabHg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7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16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BEDE9783-9141-4251-AA2F-AB03D8526685}">
      <formula1>BenchmarkData_Raw_Headers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Month11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13qBf6zvV3W9ZxX982dqOXWmpievf6Vumm7KCHgVMKoqfoQDpCWgoVAZY1vPTCAYN//0Dc6bt13dUz95jASsbw==" saltValue="4jwnAXD87LjZ6bsWkfHG6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5" priority="3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14" priority="2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1B073F52-E37C-4BD1-B6A7-4BEC5E811E94}">
      <formula1>BenchmarkData_Raw_Headers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Month12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0Uex5olKSkTJJ68jHEg8i9hiNLQ0aqXhGa5rirGDAc/ni8wUJ6gs16pSJ4L048sgEra2nNCKW8xMHWpedNOdig==" saltValue="P0Z0OR7JoI3HiuIVeupyM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3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12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D39A148E-7B02-42E3-87F3-E149E8C427A6}">
      <formula1>BenchmarkData_Raw_Headers</formula1>
    </dataValidation>
  </dataValidation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Month13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9DoMQTQmz2Z+WH3WcQLdTnHPv46OqdSNHXOoWbnzSlE94NK4CRzSYYZYrgjhwL1LfVsDLXj/7a8aYrU2zBM5LQ==" saltValue="RTp9Pcuz+MJYSSYF8T8eZ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1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10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8F7A4A2F-E198-4301-A790-9F4B8CF276B8}">
      <formula1>BenchmarkData_Raw_Headers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Month14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5V6ogLH41/clw4K7Ljr9DVK+bXO0fKlnPsA8z3CEa6TNzSENXRxWnY61duT/4YL5mQHXH356YWCDW/505IcgjA==" saltValue="/4BG5vSWab4+l4NmUmztug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9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8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D5DA7356-EC30-4749-82E4-44CA538BEF2A}">
      <formula1>BenchmarkData_Raw_Headers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Month15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noADBfJbGHPlhMRELh3U+dS4CYnlAyEMd4eg2pLBaR2hwwcW8Z0rlfl9LC6C6C95VfHifzlHYQWy/bVe3NfFFw==" saltValue="eq7/vjFWnWuLcKySJEChI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7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6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423DF243-9F7F-4588-8A93-009A548E7663}">
      <formula1>BenchmarkData_Raw_Headers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Month16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0NWQWc8luWeX8LdmoFbxEZQ6Jf2wVdqhJosLFkigZUz/oqEeeTt2iE7+0TfzL6uYMnixHl94S9YDd5XlHMKp7A==" saltValue="xIZtqTAYsYbWoI10mdVPjQ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5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4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07AECED8-C5C0-470F-BF4D-8362A3378A35}">
      <formula1>BenchmarkData_Raw_Headers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Month17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6rT90zPDJ/fxp5USGI4swNrp8klMHpaWkzIDq1kcaO+9EMmvGzdO37i5nijalLEfHtHMb1m/WRAp8bnjvPSDMg==" saltValue="oU9zyPwG99A9vXiDhCOOxw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3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2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D002D95F-2115-4AC3-BCCB-F32BB85571BF}">
      <formula1>BenchmarkData_Raw_Headers</formula1>
    </dataValidation>
  </dataValidation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Z63"/>
  <sheetViews>
    <sheetView showGridLines="0" workbookViewId="0">
      <pane ySplit="1" topLeftCell="A2" activePane="bottomLeft" state="frozen"/>
      <selection activeCell="G6" sqref="G6"/>
      <selection pane="bottomLeft" activeCell="G6" sqref="G6"/>
    </sheetView>
  </sheetViews>
  <sheetFormatPr defaultRowHeight="15" customHeight="1" x14ac:dyDescent="0.25"/>
  <cols>
    <col min="1" max="1" width="6.7109375" style="15" customWidth="1"/>
    <col min="2" max="2" width="2.7109375" style="15" customWidth="1"/>
    <col min="3" max="3" width="38.5703125" style="15" customWidth="1"/>
    <col min="4" max="4" width="13" style="15" customWidth="1"/>
    <col min="5" max="6" width="14.140625" style="15" customWidth="1"/>
    <col min="7" max="7" width="13.5703125" style="15" customWidth="1"/>
    <col min="8" max="9" width="13" style="15" customWidth="1"/>
    <col min="10" max="10" width="5.7109375" style="15" customWidth="1"/>
    <col min="11" max="16384" width="9.140625" style="15"/>
  </cols>
  <sheetData>
    <row r="1" spans="1:9" s="14" customFormat="1" ht="22.5" customHeight="1" x14ac:dyDescent="0.25">
      <c r="A1" s="18" t="str">
        <f ca="1">MID(CELL("filename",A1),FIND("]",CELL("filename",A1))+1,40)</f>
        <v>Month18</v>
      </c>
      <c r="B1" s="18"/>
    </row>
    <row r="2" spans="1:9" ht="15" customHeight="1" x14ac:dyDescent="0.25">
      <c r="A2" s="19" t="str">
        <f ca="1">"Rename the worksheet tab below with the actual name of this month (for example, ""January "&amp;YEAR(TODAY())&amp;""")."</f>
        <v>Rename the worksheet tab below with the actual name of this month (for example, "January 2020").</v>
      </c>
      <c r="B2" s="19"/>
    </row>
    <row r="4" spans="1:9" ht="15" customHeight="1" x14ac:dyDescent="0.25">
      <c r="C4" s="100" t="s">
        <v>6</v>
      </c>
      <c r="D4" s="100" t="s">
        <v>7</v>
      </c>
      <c r="E4" s="97" t="s">
        <v>8</v>
      </c>
      <c r="F4" s="99"/>
      <c r="G4" s="100" t="s">
        <v>9</v>
      </c>
      <c r="H4" s="100" t="s">
        <v>10</v>
      </c>
      <c r="I4" s="100" t="s">
        <v>2</v>
      </c>
    </row>
    <row r="5" spans="1:9" ht="15" customHeight="1" x14ac:dyDescent="0.25">
      <c r="C5" s="101"/>
      <c r="D5" s="101"/>
      <c r="E5" s="67" t="s">
        <v>12</v>
      </c>
      <c r="F5" s="67" t="s">
        <v>13</v>
      </c>
      <c r="G5" s="101"/>
      <c r="H5" s="101"/>
      <c r="I5" s="101"/>
    </row>
    <row r="6" spans="1:9" ht="15" customHeight="1" x14ac:dyDescent="0.25">
      <c r="C6" s="68" t="s">
        <v>33</v>
      </c>
      <c r="D6" s="69">
        <v>0.25</v>
      </c>
      <c r="E6" s="81">
        <v>1</v>
      </c>
      <c r="F6" s="81">
        <v>5</v>
      </c>
      <c r="G6" s="82"/>
      <c r="H6" s="61">
        <f>IF(ISBLANK(G6),0,((E6-G6)/(E6-F6)))</f>
        <v>0</v>
      </c>
      <c r="I6" s="61">
        <f t="shared" ref="I6:I9" si="0">+H6*D6</f>
        <v>0</v>
      </c>
    </row>
    <row r="7" spans="1:9" ht="15" customHeight="1" x14ac:dyDescent="0.25">
      <c r="C7" s="68" t="s">
        <v>34</v>
      </c>
      <c r="D7" s="69">
        <v>0.25</v>
      </c>
      <c r="E7" s="70">
        <v>1</v>
      </c>
      <c r="F7" s="70">
        <v>5</v>
      </c>
      <c r="G7" s="83"/>
      <c r="H7" s="61">
        <f t="shared" ref="H7:H9" si="1">IF(ISBLANK(G7),0,((E7-G7)/(E7-F7)))</f>
        <v>0</v>
      </c>
      <c r="I7" s="61">
        <f t="shared" si="0"/>
        <v>0</v>
      </c>
    </row>
    <row r="8" spans="1:9" ht="15" customHeight="1" x14ac:dyDescent="0.25">
      <c r="C8" s="68" t="s">
        <v>35</v>
      </c>
      <c r="D8" s="69">
        <v>0.25</v>
      </c>
      <c r="E8" s="80">
        <v>0.2</v>
      </c>
      <c r="F8" s="80">
        <v>0</v>
      </c>
      <c r="G8" s="84"/>
      <c r="H8" s="61">
        <f t="shared" si="1"/>
        <v>0</v>
      </c>
      <c r="I8" s="61">
        <f t="shared" si="0"/>
        <v>0</v>
      </c>
    </row>
    <row r="9" spans="1:9" ht="15" customHeight="1" x14ac:dyDescent="0.25">
      <c r="C9" s="68" t="s">
        <v>36</v>
      </c>
      <c r="D9" s="69">
        <v>0.25</v>
      </c>
      <c r="E9" s="80">
        <v>1</v>
      </c>
      <c r="F9" s="80">
        <v>0.1</v>
      </c>
      <c r="G9" s="85"/>
      <c r="H9" s="61">
        <f t="shared" si="1"/>
        <v>0</v>
      </c>
      <c r="I9" s="61">
        <f t="shared" si="0"/>
        <v>0</v>
      </c>
    </row>
    <row r="10" spans="1:9" ht="15" customHeight="1" x14ac:dyDescent="0.25">
      <c r="C10" s="67" t="s">
        <v>18</v>
      </c>
      <c r="D10" s="71">
        <f>SUM(D6:D9)</f>
        <v>1</v>
      </c>
      <c r="E10" s="67" t="s">
        <v>19</v>
      </c>
      <c r="F10" s="67" t="s">
        <v>19</v>
      </c>
      <c r="G10" s="67" t="s">
        <v>19</v>
      </c>
      <c r="H10" s="67" t="s">
        <v>19</v>
      </c>
      <c r="I10" s="54">
        <f>SUM(I6:I9)</f>
        <v>0</v>
      </c>
    </row>
    <row r="12" spans="1:9" ht="15" customHeight="1" x14ac:dyDescent="0.25">
      <c r="A12" s="21"/>
      <c r="B12" s="21"/>
      <c r="C12" s="22" t="s">
        <v>20</v>
      </c>
      <c r="D12" s="22" t="s">
        <v>2</v>
      </c>
      <c r="F12" s="24" t="s">
        <v>21</v>
      </c>
      <c r="G12" s="97" t="s">
        <v>22</v>
      </c>
      <c r="H12" s="98"/>
      <c r="I12" s="99"/>
    </row>
    <row r="13" spans="1:9" ht="15" customHeight="1" x14ac:dyDescent="0.25">
      <c r="A13" s="50">
        <f t="shared" ref="A13:A44" ca="1" si="2">IF(ISTEXT(C13),D13,-1)</f>
        <v>-1</v>
      </c>
      <c r="B13" s="53">
        <f ca="1">COUNTA($C$13:$C13)</f>
        <v>1</v>
      </c>
      <c r="C13" s="86">
        <f t="array" aca="1" ref="C13" ca="1">IFERROR(IF(AND(D13=$I$17,D12&lt;&gt;$I$17),$H$17,IF(COUNTIF(D$12:D$63,"="&amp;D13)=1,INDEX('Original Scorecard'!$C$12:$C$63,MATCH(D13,'Original Scorecard'!$D$12:$D$63,0)),LARGE((IF(ISNUMBER('Original Scorecard'!$C$12:$C$63),'Original Scorecard'!$C$12:$C$63,0))*('Original Scorecard'!$D$12:$D$63=D13),COUNTIFS(D13:D$63,D13,D13:D$63,"&lt;&gt;*")))),"")</f>
        <v>8</v>
      </c>
      <c r="D13" s="87">
        <f ca="1">IF(IFERROR(LARGE(PeerScores,ROW()-ROW($D$12)),0)&gt;$I$17,LARGE(PeerScores,ROW()-ROW($D$12)),IF(AND(IFERROR(LARGE(PeerScores,ROW()-ROW($D$12)),0)&lt;=$I$17,OR(ROW()=ROW($D$12)+1,IFERROR(LARGE(PeerScores,ROW()-ROW($D$12)-1),0)&gt;$I$17)),$I$17,IFERROR(LARGE(PeerScores,ROW()-ROW($D$12)-1),"")))</f>
        <v>0.75203579241809426</v>
      </c>
      <c r="E13" s="49" t="s">
        <v>23</v>
      </c>
      <c r="F13" s="25" t="str">
        <f ca="1">TEXT(QUARTILE($D$13:$D$63,3),"0.0%")&amp;" to "&amp;TEXT(QUARTILE($D$13:$D$63,4),"0.0%")</f>
        <v>57.8% to 75.2%</v>
      </c>
      <c r="G13" s="26"/>
      <c r="H13" s="27" t="s">
        <v>24</v>
      </c>
      <c r="I13" s="28">
        <f ca="1">MAX(Scores)</f>
        <v>0.75203579241809426</v>
      </c>
    </row>
    <row r="14" spans="1:9" ht="15" customHeight="1" x14ac:dyDescent="0.25">
      <c r="A14" s="50">
        <f t="shared" ca="1" si="2"/>
        <v>-1</v>
      </c>
      <c r="B14" s="53">
        <f ca="1">COUNTA($C$13:$C14)</f>
        <v>2</v>
      </c>
      <c r="C14" s="86">
        <f t="array" aca="1" ref="C14" ca="1">IFERROR(IF(AND(D14=$I$17,D13&lt;&gt;$I$17),$H$17,IF(COUNTIF(D$12:D$63,"="&amp;D14)=1,INDEX('Original Scorecard'!$C$12:$C$63,MATCH(D14,'Original Scorecard'!$D$12:$D$63,0)),LARGE((IF(ISNUMBER('Original Scorecard'!$C$12:$C$63),'Original Scorecard'!$C$12:$C$63,0))*('Original Scorecard'!$D$12:$D$63=D14),COUNTIFS(D14:D$63,D14,D14:D$63,"&lt;&gt;*")))),"")</f>
        <v>3</v>
      </c>
      <c r="D14" s="87">
        <f t="shared" ref="D14:D44" ca="1" si="3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>0.66281432046264199</v>
      </c>
      <c r="E14" s="49">
        <v>2</v>
      </c>
      <c r="F14" s="25" t="str">
        <f ca="1">TEXT(QUARTILE($D$13:$D$63,2),"0.0%")&amp;" to "&amp;TEXT(QUARTILE($D$13:$D$63,3),"0.0%")</f>
        <v>53.1% to 57.8%</v>
      </c>
      <c r="G14" s="29"/>
      <c r="H14" s="30" t="s">
        <v>25</v>
      </c>
      <c r="I14" s="31">
        <f ca="1">AVERAGE(Scores)</f>
        <v>0.48447446239936315</v>
      </c>
    </row>
    <row r="15" spans="1:9" ht="15" customHeight="1" x14ac:dyDescent="0.25">
      <c r="A15" s="50">
        <f t="shared" ca="1" si="2"/>
        <v>-1</v>
      </c>
      <c r="B15" s="53">
        <f ca="1">COUNTA($C$13:$C15)</f>
        <v>3</v>
      </c>
      <c r="C15" s="86">
        <f t="array" aca="1" ref="C15" ca="1">IFERROR(IF(AND(D15=$I$17,D14&lt;&gt;$I$17),$H$17,IF(COUNTIF(D$12:D$63,"="&amp;D15)=1,INDEX('Original Scorecard'!$C$12:$C$63,MATCH(D15,'Original Scorecard'!$D$12:$D$63,0)),LARGE((IF(ISNUMBER('Original Scorecard'!$C$12:$C$63),'Original Scorecard'!$C$12:$C$63,0))*('Original Scorecard'!$D$12:$D$63=D15),COUNTIFS(D15:D$63,D15,D15:D$63,"&lt;&gt;*")))),"")</f>
        <v>11</v>
      </c>
      <c r="D15" s="87">
        <f t="shared" ca="1" si="3"/>
        <v>0.65011335038443008</v>
      </c>
      <c r="E15" s="49">
        <v>3</v>
      </c>
      <c r="F15" s="25" t="str">
        <f ca="1">TEXT(QUARTILE($D$13:$D$63,1),"0.0%")&amp;" to "&amp;TEXT(QUARTILE($D$13:$D$63,2),"0.0%")</f>
        <v>43.4% to 53.1%</v>
      </c>
      <c r="G15" s="26"/>
      <c r="H15" s="27" t="s">
        <v>26</v>
      </c>
      <c r="I15" s="28">
        <f ca="1">MEDIAN(Scores)</f>
        <v>0.53080444901940771</v>
      </c>
    </row>
    <row r="16" spans="1:9" ht="15" customHeight="1" x14ac:dyDescent="0.25">
      <c r="A16" s="50">
        <f t="shared" ca="1" si="2"/>
        <v>-1</v>
      </c>
      <c r="B16" s="53">
        <f ca="1">COUNTA($C$13:$C16)</f>
        <v>4</v>
      </c>
      <c r="C16" s="86">
        <f t="array" aca="1" ref="C16" ca="1">IFERROR(IF(AND(D16=$I$17,D15&lt;&gt;$I$17),$H$17,IF(COUNTIF(D$12:D$63,"="&amp;D16)=1,INDEX('Original Scorecard'!$C$12:$C$63,MATCH(D16,'Original Scorecard'!$D$12:$D$63,0)),LARGE((IF(ISNUMBER('Original Scorecard'!$C$12:$C$63),'Original Scorecard'!$C$12:$C$63,0))*('Original Scorecard'!$D$12:$D$63=D16),COUNTIFS(D16:D$63,D16,D16:D$63,"&lt;&gt;*")))),"")</f>
        <v>2</v>
      </c>
      <c r="D16" s="87">
        <f t="shared" ca="1" si="3"/>
        <v>0.61861603149993771</v>
      </c>
      <c r="E16" s="49" t="s">
        <v>27</v>
      </c>
      <c r="F16" s="25" t="str">
        <f ca="1">TEXT(QUARTILE($D$13:$D$63,0),"0.0%")&amp;" to "&amp;TEXT(QUARTILE($D$13:$D$63,1),"0.0%")</f>
        <v>0.0% to 43.4%</v>
      </c>
      <c r="G16" s="29"/>
      <c r="H16" s="32" t="s">
        <v>28</v>
      </c>
      <c r="I16" s="31">
        <f ca="1">MIN(Scores)</f>
        <v>0</v>
      </c>
    </row>
    <row r="17" spans="1:26" ht="15" customHeight="1" x14ac:dyDescent="0.25">
      <c r="A17" s="50">
        <f t="shared" ca="1" si="2"/>
        <v>-1</v>
      </c>
      <c r="B17" s="53">
        <f ca="1">COUNTA($C$13:$C17)</f>
        <v>5</v>
      </c>
      <c r="C17" s="86">
        <f t="array" aca="1" ref="C17" ca="1">IFERROR(IF(AND(D17=$I$17,D16&lt;&gt;$I$17),$H$17,IF(COUNTIF(D$12:D$63,"="&amp;D17)=1,INDEX('Original Scorecard'!$C$12:$C$63,MATCH(D17,'Original Scorecard'!$D$12:$D$63,0)),LARGE((IF(ISNUMBER('Original Scorecard'!$C$12:$C$63),'Original Scorecard'!$C$12:$C$63,0))*('Original Scorecard'!$D$12:$D$63=D17),COUNTIFS(D17:D$63,D17,D17:D$63,"&lt;&gt;*")))),"")</f>
        <v>19</v>
      </c>
      <c r="D17" s="87">
        <f t="shared" ca="1" si="3"/>
        <v>0.58092748186526322</v>
      </c>
      <c r="F17" s="16"/>
      <c r="G17" s="55"/>
      <c r="H17" s="56" t="str">
        <f>'Original Scorecard'!$F$1</f>
        <v>Company XYZ</v>
      </c>
      <c r="I17" s="57">
        <f>$I$10</f>
        <v>0</v>
      </c>
    </row>
    <row r="18" spans="1:26" ht="15" customHeight="1" x14ac:dyDescent="0.25">
      <c r="A18" s="50">
        <f t="shared" ca="1" si="2"/>
        <v>-1</v>
      </c>
      <c r="B18" s="53">
        <f ca="1">COUNTA($C$13:$C18)</f>
        <v>6</v>
      </c>
      <c r="C18" s="86">
        <f t="array" aca="1" ref="C18" ca="1">IFERROR(IF(AND(D18=$I$17,D17&lt;&gt;$I$17),$H$17,IF(COUNTIF(D$12:D$63,"="&amp;D18)=1,INDEX('Original Scorecard'!$C$12:$C$63,MATCH(D18,'Original Scorecard'!$D$12:$D$63,0)),LARGE((IF(ISNUMBER('Original Scorecard'!$C$12:$C$63),'Original Scorecard'!$C$12:$C$63,0))*('Original Scorecard'!$D$12:$D$63=D18),COUNTIFS(D18:D$63,D18,D18:D$63,"&lt;&gt;*")))),"")</f>
        <v>13</v>
      </c>
      <c r="D18" s="87">
        <f t="shared" ca="1" si="3"/>
        <v>0.57766988770377181</v>
      </c>
      <c r="E18" s="17"/>
    </row>
    <row r="19" spans="1:26" ht="15" customHeight="1" x14ac:dyDescent="0.25">
      <c r="A19" s="50">
        <f t="shared" ca="1" si="2"/>
        <v>-1</v>
      </c>
      <c r="B19" s="53">
        <f ca="1">COUNTA($C$13:$C19)</f>
        <v>7</v>
      </c>
      <c r="C19" s="86">
        <f t="array" aca="1" ref="C19" ca="1">IFERROR(IF(AND(D19=$I$17,D18&lt;&gt;$I$17),$H$17,IF(COUNTIF(D$12:D$63,"="&amp;D19)=1,INDEX('Original Scorecard'!$C$12:$C$63,MATCH(D19,'Original Scorecard'!$D$12:$D$63,0)),LARGE((IF(ISNUMBER('Original Scorecard'!$C$12:$C$63),'Original Scorecard'!$C$12:$C$63,0))*('Original Scorecard'!$D$12:$D$63=D19),COUNTIFS(D19:D$63,D19,D19:D$63,"&lt;&gt;*")))),"")</f>
        <v>20</v>
      </c>
      <c r="D19" s="87">
        <f t="shared" ca="1" si="3"/>
        <v>0.5771662945998417</v>
      </c>
    </row>
    <row r="20" spans="1:26" ht="15" customHeight="1" x14ac:dyDescent="0.25">
      <c r="A20" s="50">
        <f t="shared" ca="1" si="2"/>
        <v>-1</v>
      </c>
      <c r="B20" s="53">
        <f ca="1">COUNTA($C$13:$C20)</f>
        <v>8</v>
      </c>
      <c r="C20" s="86">
        <f t="array" aca="1" ref="C20" ca="1">IFERROR(IF(AND(D20=$I$17,D19&lt;&gt;$I$17),$H$17,IF(COUNTIF(D$12:D$63,"="&amp;D20)=1,INDEX('Original Scorecard'!$C$12:$C$63,MATCH(D20,'Original Scorecard'!$D$12:$D$63,0)),LARGE((IF(ISNUMBER('Original Scorecard'!$C$12:$C$63),'Original Scorecard'!$C$12:$C$63,0))*('Original Scorecard'!$D$12:$D$63=D20),COUNTIFS(D20:D$63,D20,D20:D$63,"&lt;&gt;*")))),"")</f>
        <v>14</v>
      </c>
      <c r="D20" s="87">
        <f t="shared" ca="1" si="3"/>
        <v>0.57226248120580747</v>
      </c>
    </row>
    <row r="21" spans="1:26" ht="15" customHeight="1" x14ac:dyDescent="0.25">
      <c r="A21" s="50">
        <f t="shared" ca="1" si="2"/>
        <v>-1</v>
      </c>
      <c r="B21" s="53">
        <f ca="1">COUNTA($C$13:$C21)</f>
        <v>9</v>
      </c>
      <c r="C21" s="86">
        <f t="array" aca="1" ref="C21" ca="1">IFERROR(IF(AND(D21=$I$17,D20&lt;&gt;$I$17),$H$17,IF(COUNTIF(D$12:D$63,"="&amp;D21)=1,INDEX('Original Scorecard'!$C$12:$C$63,MATCH(D21,'Original Scorecard'!$D$12:$D$63,0)),LARGE((IF(ISNUMBER('Original Scorecard'!$C$12:$C$63),'Original Scorecard'!$C$12:$C$63,0))*('Original Scorecard'!$D$12:$D$63=D21),COUNTIFS(D21:D$63,D21,D21:D$63,"&lt;&gt;*")))),"")</f>
        <v>16</v>
      </c>
      <c r="D21" s="87">
        <f t="shared" ca="1" si="3"/>
        <v>0.54971540222784443</v>
      </c>
      <c r="G21" s="96" t="s">
        <v>29</v>
      </c>
      <c r="H21" s="96"/>
    </row>
    <row r="22" spans="1:26" ht="15" customHeight="1" x14ac:dyDescent="0.25">
      <c r="A22" s="50">
        <f t="shared" ca="1" si="2"/>
        <v>-1</v>
      </c>
      <c r="B22" s="53">
        <f ca="1">COUNTA($C$13:$C22)</f>
        <v>10</v>
      </c>
      <c r="C22" s="86">
        <f t="array" aca="1" ref="C22" ca="1">IFERROR(IF(AND(D22=$I$17,D21&lt;&gt;$I$17),$H$17,IF(COUNTIF(D$12:D$63,"="&amp;D22)=1,INDEX('Original Scorecard'!$C$12:$C$63,MATCH(D22,'Original Scorecard'!$D$12:$D$63,0)),LARGE((IF(ISNUMBER('Original Scorecard'!$C$12:$C$63),'Original Scorecard'!$C$12:$C$63,0))*('Original Scorecard'!$D$12:$D$63=D22),COUNTIFS(D22:D$63,D22,D22:D$63,"&lt;&gt;*")))),"")</f>
        <v>12</v>
      </c>
      <c r="D22" s="87">
        <f t="shared" ca="1" si="3"/>
        <v>0.54002159031893859</v>
      </c>
      <c r="G22" s="33">
        <v>0</v>
      </c>
      <c r="H22" s="34">
        <f ca="1">$I$14</f>
        <v>0.48447446239936315</v>
      </c>
    </row>
    <row r="23" spans="1:26" ht="15" customHeight="1" x14ac:dyDescent="0.25">
      <c r="A23" s="50">
        <f t="shared" ca="1" si="2"/>
        <v>-1</v>
      </c>
      <c r="B23" s="53">
        <f ca="1">COUNTA($C$13:$C23)</f>
        <v>11</v>
      </c>
      <c r="C23" s="86">
        <f t="array" aca="1" ref="C23" ca="1">IFERROR(IF(AND(D23=$I$17,D22&lt;&gt;$I$17),$H$17,IF(COUNTIF(D$12:D$63,"="&amp;D23)=1,INDEX('Original Scorecard'!$C$12:$C$63,MATCH(D23,'Original Scorecard'!$D$12:$D$63,0)),LARGE((IF(ISNUMBER('Original Scorecard'!$C$12:$C$63),'Original Scorecard'!$C$12:$C$63,0))*('Original Scorecard'!$D$12:$D$63=D23),COUNTIFS(D23:D$63,D23,D23:D$63,"&lt;&gt;*")))),"")</f>
        <v>7</v>
      </c>
      <c r="D23" s="87">
        <f t="shared" ca="1" si="3"/>
        <v>0.53080444901940771</v>
      </c>
      <c r="G23" s="35">
        <f ca="1">COUNT($D$13:$D$63)+1</f>
        <v>22</v>
      </c>
      <c r="H23" s="34">
        <f ca="1">$I$14</f>
        <v>0.48447446239936315</v>
      </c>
    </row>
    <row r="24" spans="1:26" ht="15" customHeight="1" x14ac:dyDescent="0.25">
      <c r="A24" s="50">
        <f t="shared" ca="1" si="2"/>
        <v>-1</v>
      </c>
      <c r="B24" s="53">
        <f ca="1">COUNTA($C$13:$C24)</f>
        <v>12</v>
      </c>
      <c r="C24" s="86">
        <f t="array" aca="1" ref="C24" ca="1">IFERROR(IF(AND(D24=$I$17,D23&lt;&gt;$I$17),$H$17,IF(COUNTIF(D$12:D$63,"="&amp;D24)=1,INDEX('Original Scorecard'!$C$12:$C$63,MATCH(D24,'Original Scorecard'!$D$12:$D$63,0)),LARGE((IF(ISNUMBER('Original Scorecard'!$C$12:$C$63),'Original Scorecard'!$C$12:$C$63,0))*('Original Scorecard'!$D$12:$D$63=D24),COUNTIFS(D24:D$63,D24,D24:D$63,"&lt;&gt;*")))),"")</f>
        <v>10</v>
      </c>
      <c r="D24" s="87">
        <f t="shared" ca="1" si="3"/>
        <v>0.52764609193523759</v>
      </c>
    </row>
    <row r="25" spans="1:26" ht="15" customHeight="1" x14ac:dyDescent="0.25">
      <c r="A25" s="50">
        <f t="shared" ca="1" si="2"/>
        <v>-1</v>
      </c>
      <c r="B25" s="53">
        <f ca="1">COUNTA($C$13:$C25)</f>
        <v>13</v>
      </c>
      <c r="C25" s="86">
        <f t="array" aca="1" ref="C25" ca="1">IFERROR(IF(AND(D25=$I$17,D24&lt;&gt;$I$17),$H$17,IF(COUNTIF(D$12:D$63,"="&amp;D25)=1,INDEX('Original Scorecard'!$C$12:$C$63,MATCH(D25,'Original Scorecard'!$D$12:$D$63,0)),LARGE((IF(ISNUMBER('Original Scorecard'!$C$12:$C$63),'Original Scorecard'!$C$12:$C$63,0))*('Original Scorecard'!$D$12:$D$63=D25),COUNTIFS(D25:D$63,D25,D25:D$63,"&lt;&gt;*")))),"")</f>
        <v>6</v>
      </c>
      <c r="D25" s="87">
        <f t="shared" ca="1" si="3"/>
        <v>0.52316796692063217</v>
      </c>
    </row>
    <row r="26" spans="1:26" ht="15" customHeight="1" x14ac:dyDescent="0.25">
      <c r="A26" s="50">
        <f t="shared" ca="1" si="2"/>
        <v>-1</v>
      </c>
      <c r="B26" s="53">
        <f ca="1">COUNTA($C$13:$C26)</f>
        <v>14</v>
      </c>
      <c r="C26" s="86">
        <f t="array" aca="1" ref="C26" ca="1">IFERROR(IF(AND(D26=$I$17,D25&lt;&gt;$I$17),$H$17,IF(COUNTIF(D$12:D$63,"="&amp;D26)=1,INDEX('Original Scorecard'!$C$12:$C$63,MATCH(D26,'Original Scorecard'!$D$12:$D$63,0)),LARGE((IF(ISNUMBER('Original Scorecard'!$C$12:$C$63),'Original Scorecard'!$C$12:$C$63,0))*('Original Scorecard'!$D$12:$D$63=D26),COUNTIFS(D26:D$63,D26,D26:D$63,"&lt;&gt;*")))),"")</f>
        <v>9</v>
      </c>
      <c r="D26" s="87">
        <f t="shared" ca="1" si="3"/>
        <v>0.48789824954068634</v>
      </c>
    </row>
    <row r="27" spans="1:26" ht="15" customHeight="1" x14ac:dyDescent="0.25">
      <c r="A27" s="50">
        <f t="shared" ca="1" si="2"/>
        <v>-1</v>
      </c>
      <c r="B27" s="53">
        <f ca="1">COUNTA($C$13:$C27)</f>
        <v>15</v>
      </c>
      <c r="C27" s="86">
        <f t="array" aca="1" ref="C27" ca="1">IFERROR(IF(AND(D27=$I$17,D26&lt;&gt;$I$17),$H$17,IF(COUNTIF(D$12:D$63,"="&amp;D27)=1,INDEX('Original Scorecard'!$C$12:$C$63,MATCH(D27,'Original Scorecard'!$D$12:$D$63,0)),LARGE((IF(ISNUMBER('Original Scorecard'!$C$12:$C$63),'Original Scorecard'!$C$12:$C$63,0))*('Original Scorecard'!$D$12:$D$63=D27),COUNTIFS(D27:D$63,D27,D27:D$63,"&lt;&gt;*")))),"")</f>
        <v>17</v>
      </c>
      <c r="D27" s="87">
        <f t="shared" ca="1" si="3"/>
        <v>0.44365464658276232</v>
      </c>
      <c r="Z27" s="23" t="str">
        <f>'Original Scorecard'!A2</f>
        <v>Employee Engagement</v>
      </c>
    </row>
    <row r="28" spans="1:26" ht="15" customHeight="1" x14ac:dyDescent="0.25">
      <c r="A28" s="50">
        <f t="shared" ca="1" si="2"/>
        <v>-1</v>
      </c>
      <c r="B28" s="53">
        <f ca="1">COUNTA($C$13:$C28)</f>
        <v>16</v>
      </c>
      <c r="C28" s="86">
        <f t="array" aca="1" ref="C28" ca="1">IFERROR(IF(AND(D28=$I$17,D27&lt;&gt;$I$17),$H$17,IF(COUNTIF(D$12:D$63,"="&amp;D28)=1,INDEX('Original Scorecard'!$C$12:$C$63,MATCH(D28,'Original Scorecard'!$D$12:$D$63,0)),LARGE((IF(ISNUMBER('Original Scorecard'!$C$12:$C$63),'Original Scorecard'!$C$12:$C$63,0))*('Original Scorecard'!$D$12:$D$63=D28),COUNTIFS(D28:D$63,D28,D28:D$63,"&lt;&gt;*")))),"")</f>
        <v>4</v>
      </c>
      <c r="D28" s="87">
        <f t="shared" ca="1" si="3"/>
        <v>0.43356704150079872</v>
      </c>
    </row>
    <row r="29" spans="1:26" ht="15" customHeight="1" x14ac:dyDescent="0.25">
      <c r="A29" s="50">
        <f t="shared" ca="1" si="2"/>
        <v>-1</v>
      </c>
      <c r="B29" s="53">
        <f ca="1">COUNTA($C$13:$C29)</f>
        <v>17</v>
      </c>
      <c r="C29" s="86">
        <f t="array" aca="1" ref="C29" ca="1">IFERROR(IF(AND(D29=$I$17,D28&lt;&gt;$I$17),$H$17,IF(COUNTIF(D$12:D$63,"="&amp;D29)=1,INDEX('Original Scorecard'!$C$12:$C$63,MATCH(D29,'Original Scorecard'!$D$12:$D$63,0)),LARGE((IF(ISNUMBER('Original Scorecard'!$C$12:$C$63),'Original Scorecard'!$C$12:$C$63,0))*('Original Scorecard'!$D$12:$D$63=D29),COUNTIFS(D29:D$63,D29,D29:D$63,"&lt;&gt;*")))),"")</f>
        <v>1</v>
      </c>
      <c r="D29" s="87">
        <f t="shared" ca="1" si="3"/>
        <v>0.3617137405807348</v>
      </c>
    </row>
    <row r="30" spans="1:26" ht="15" customHeight="1" x14ac:dyDescent="0.25">
      <c r="A30" s="50">
        <f t="shared" ca="1" si="2"/>
        <v>-1</v>
      </c>
      <c r="B30" s="53">
        <f ca="1">COUNTA($C$13:$C30)</f>
        <v>18</v>
      </c>
      <c r="C30" s="86">
        <f t="array" aca="1" ref="C30" ca="1">IFERROR(IF(AND(D30=$I$17,D29&lt;&gt;$I$17),$H$17,IF(COUNTIF(D$12:D$63,"="&amp;D30)=1,INDEX('Original Scorecard'!$C$12:$C$63,MATCH(D30,'Original Scorecard'!$D$12:$D$63,0)),LARGE((IF(ISNUMBER('Original Scorecard'!$C$12:$C$63),'Original Scorecard'!$C$12:$C$63,0))*('Original Scorecard'!$D$12:$D$63=D30),COUNTIFS(D30:D$63,D30,D30:D$63,"&lt;&gt;*")))),"")</f>
        <v>18</v>
      </c>
      <c r="D30" s="87">
        <f t="shared" ca="1" si="3"/>
        <v>0.34394996404576028</v>
      </c>
    </row>
    <row r="31" spans="1:26" ht="15" customHeight="1" x14ac:dyDescent="0.25">
      <c r="A31" s="50">
        <f t="shared" ca="1" si="2"/>
        <v>-1</v>
      </c>
      <c r="B31" s="53">
        <f ca="1">COUNTA($C$13:$C31)</f>
        <v>19</v>
      </c>
      <c r="C31" s="86">
        <f t="array" aca="1" ref="C31" ca="1">IFERROR(IF(AND(D31=$I$17,D30&lt;&gt;$I$17),$H$17,IF(COUNTIF(D$12:D$63,"="&amp;D31)=1,INDEX('Original Scorecard'!$C$12:$C$63,MATCH(D31,'Original Scorecard'!$D$12:$D$63,0)),LARGE((IF(ISNUMBER('Original Scorecard'!$C$12:$C$63),'Original Scorecard'!$C$12:$C$63,0))*('Original Scorecard'!$D$12:$D$63=D31),COUNTIFS(D31:D$63,D31,D31:D$63,"&lt;&gt;*")))),"")</f>
        <v>5</v>
      </c>
      <c r="D31" s="87">
        <f t="shared" ca="1" si="3"/>
        <v>0.25619350307550642</v>
      </c>
    </row>
    <row r="32" spans="1:26" ht="15" customHeight="1" x14ac:dyDescent="0.25">
      <c r="A32" s="50">
        <f t="shared" ca="1" si="2"/>
        <v>-1</v>
      </c>
      <c r="B32" s="53">
        <f ca="1">COUNTA($C$13:$C32)</f>
        <v>20</v>
      </c>
      <c r="C32" s="86">
        <f t="array" aca="1" ref="C32" ca="1">IFERROR(IF(AND(D32=$I$17,D31&lt;&gt;$I$17),$H$17,IF(COUNTIF(D$12:D$63,"="&amp;D32)=1,INDEX('Original Scorecard'!$C$12:$C$63,MATCH(D32,'Original Scorecard'!$D$12:$D$63,0)),LARGE((IF(ISNUMBER('Original Scorecard'!$C$12:$C$63),'Original Scorecard'!$C$12:$C$63,0))*('Original Scorecard'!$D$12:$D$63=D32),COUNTIFS(D32:D$63,D32,D32:D$63,"&lt;&gt;*")))),"")</f>
        <v>15</v>
      </c>
      <c r="D32" s="87">
        <f t="shared" ca="1" si="3"/>
        <v>0.18402542449852743</v>
      </c>
    </row>
    <row r="33" spans="1:4" ht="15" customHeight="1" x14ac:dyDescent="0.25">
      <c r="A33" s="50">
        <f t="shared" ca="1" si="2"/>
        <v>0</v>
      </c>
      <c r="B33" s="53">
        <f ca="1">COUNTA($C$13:$C33)</f>
        <v>21</v>
      </c>
      <c r="C33" s="86" t="str">
        <f t="array" aca="1" ref="C33" ca="1">IFERROR(IF(AND(D33=$I$17,D32&lt;&gt;$I$17),$H$17,IF(COUNTIF(D$12:D$63,"="&amp;D33)=1,INDEX('Original Scorecard'!$C$12:$C$63,MATCH(D33,'Original Scorecard'!$D$12:$D$63,0)),LARGE((IF(ISNUMBER('Original Scorecard'!$C$12:$C$63),'Original Scorecard'!$C$12:$C$63,0))*('Original Scorecard'!$D$12:$D$63=D33),COUNTIFS(D33:D$63,D33,D33:D$63,"&lt;&gt;*")))),"")</f>
        <v>Company XYZ</v>
      </c>
      <c r="D33" s="87">
        <f t="shared" ca="1" si="3"/>
        <v>0</v>
      </c>
    </row>
    <row r="34" spans="1:4" ht="15" customHeight="1" x14ac:dyDescent="0.25">
      <c r="A34" s="50" t="str">
        <f t="shared" ca="1" si="2"/>
        <v/>
      </c>
      <c r="B34" s="53">
        <f ca="1">COUNTA($C$13:$C34)</f>
        <v>22</v>
      </c>
      <c r="C34" s="58" t="str">
        <f t="array" aca="1" ref="C34" ca="1">IFERROR(IF(AND(D34=$I$17,D33&lt;&gt;$I$17),$H$17,IF(COUNTIF(D$12:D$63,"="&amp;D34)=1,INDEX('Original Scorecard'!$C$12:$C$63,MATCH(D34,'Original Scorecard'!$D$12:$D$63,0)),LARGE((IF(ISNUMBER('Original Scorecard'!$C$12:$C$63),'Original Scorecard'!$C$12:$C$63,0))*('Original Scorecard'!$D$12:$D$63=D34),COUNTIFS(D34:D$63,D34,D34:D$63,"&lt;&gt;*")))),"")</f>
        <v/>
      </c>
      <c r="D34" s="59" t="str">
        <f t="shared" ca="1" si="3"/>
        <v/>
      </c>
    </row>
    <row r="35" spans="1:4" ht="15" customHeight="1" x14ac:dyDescent="0.25">
      <c r="A35" s="50" t="str">
        <f t="shared" ca="1" si="2"/>
        <v/>
      </c>
      <c r="B35" s="53">
        <f ca="1">COUNTA($C$13:$C35)</f>
        <v>23</v>
      </c>
      <c r="C35" s="58" t="str">
        <f t="array" aca="1" ref="C35" ca="1">IFERROR(IF(AND(D35=$I$17,D34&lt;&gt;$I$17),$H$17,IF(COUNTIF(D$12:D$63,"="&amp;D35)=1,INDEX('Original Scorecard'!$C$12:$C$63,MATCH(D35,'Original Scorecard'!$D$12:$D$63,0)),LARGE((IF(ISNUMBER('Original Scorecard'!$C$12:$C$63),'Original Scorecard'!$C$12:$C$63,0))*('Original Scorecard'!$D$12:$D$63=D35),COUNTIFS(D35:D$63,D35,D35:D$63,"&lt;&gt;*")))),"")</f>
        <v/>
      </c>
      <c r="D35" s="59" t="str">
        <f t="shared" ca="1" si="3"/>
        <v/>
      </c>
    </row>
    <row r="36" spans="1:4" ht="15" customHeight="1" x14ac:dyDescent="0.25">
      <c r="A36" s="50" t="str">
        <f t="shared" ca="1" si="2"/>
        <v/>
      </c>
      <c r="B36" s="53">
        <f ca="1">COUNTA($C$13:$C36)</f>
        <v>24</v>
      </c>
      <c r="C36" s="58" t="str">
        <f t="array" aca="1" ref="C36" ca="1">IFERROR(IF(AND(D36=$I$17,D35&lt;&gt;$I$17),$H$17,IF(COUNTIF(D$12:D$63,"="&amp;D36)=1,INDEX('Original Scorecard'!$C$12:$C$63,MATCH(D36,'Original Scorecard'!$D$12:$D$63,0)),LARGE((IF(ISNUMBER('Original Scorecard'!$C$12:$C$63),'Original Scorecard'!$C$12:$C$63,0))*('Original Scorecard'!$D$12:$D$63=D36),COUNTIFS(D36:D$63,D36,D36:D$63,"&lt;&gt;*")))),"")</f>
        <v/>
      </c>
      <c r="D36" s="59" t="str">
        <f t="shared" ca="1" si="3"/>
        <v/>
      </c>
    </row>
    <row r="37" spans="1:4" ht="15" customHeight="1" x14ac:dyDescent="0.25">
      <c r="A37" s="50" t="str">
        <f t="shared" ca="1" si="2"/>
        <v/>
      </c>
      <c r="B37" s="53">
        <f ca="1">COUNTA($C$13:$C37)</f>
        <v>25</v>
      </c>
      <c r="C37" s="58" t="str">
        <f t="array" aca="1" ref="C37" ca="1">IFERROR(IF(AND(D37=$I$17,D36&lt;&gt;$I$17),$H$17,IF(COUNTIF(D$12:D$63,"="&amp;D37)=1,INDEX('Original Scorecard'!$C$12:$C$63,MATCH(D37,'Original Scorecard'!$D$12:$D$63,0)),LARGE((IF(ISNUMBER('Original Scorecard'!$C$12:$C$63),'Original Scorecard'!$C$12:$C$63,0))*('Original Scorecard'!$D$12:$D$63=D37),COUNTIFS(D37:D$63,D37,D37:D$63,"&lt;&gt;*")))),"")</f>
        <v/>
      </c>
      <c r="D37" s="59" t="str">
        <f t="shared" ca="1" si="3"/>
        <v/>
      </c>
    </row>
    <row r="38" spans="1:4" ht="15" customHeight="1" x14ac:dyDescent="0.25">
      <c r="A38" s="50" t="str">
        <f t="shared" ca="1" si="2"/>
        <v/>
      </c>
      <c r="B38" s="53">
        <f ca="1">COUNTA($C$13:$C38)</f>
        <v>26</v>
      </c>
      <c r="C38" s="58" t="str">
        <f t="array" aca="1" ref="C38" ca="1">IFERROR(IF(AND(D38=$I$17,D37&lt;&gt;$I$17),$H$17,IF(COUNTIF(D$12:D$63,"="&amp;D38)=1,INDEX('Original Scorecard'!$C$12:$C$63,MATCH(D38,'Original Scorecard'!$D$12:$D$63,0)),LARGE((IF(ISNUMBER('Original Scorecard'!$C$12:$C$63),'Original Scorecard'!$C$12:$C$63,0))*('Original Scorecard'!$D$12:$D$63=D38),COUNTIFS(D38:D$63,D38,D38:D$63,"&lt;&gt;*")))),"")</f>
        <v/>
      </c>
      <c r="D38" s="59" t="str">
        <f t="shared" ca="1" si="3"/>
        <v/>
      </c>
    </row>
    <row r="39" spans="1:4" ht="15" customHeight="1" x14ac:dyDescent="0.25">
      <c r="A39" s="50" t="str">
        <f t="shared" ca="1" si="2"/>
        <v/>
      </c>
      <c r="B39" s="53">
        <f ca="1">COUNTA($C$13:$C39)</f>
        <v>27</v>
      </c>
      <c r="C39" s="58" t="str">
        <f t="array" aca="1" ref="C39" ca="1">IFERROR(IF(AND(D39=$I$17,D38&lt;&gt;$I$17),$H$17,IF(COUNTIF(D$12:D$63,"="&amp;D39)=1,INDEX('Original Scorecard'!$C$12:$C$63,MATCH(D39,'Original Scorecard'!$D$12:$D$63,0)),LARGE((IF(ISNUMBER('Original Scorecard'!$C$12:$C$63),'Original Scorecard'!$C$12:$C$63,0))*('Original Scorecard'!$D$12:$D$63=D39),COUNTIFS(D39:D$63,D39,D39:D$63,"&lt;&gt;*")))),"")</f>
        <v/>
      </c>
      <c r="D39" s="59" t="str">
        <f t="shared" ca="1" si="3"/>
        <v/>
      </c>
    </row>
    <row r="40" spans="1:4" ht="15" customHeight="1" x14ac:dyDescent="0.25">
      <c r="A40" s="50" t="str">
        <f t="shared" ca="1" si="2"/>
        <v/>
      </c>
      <c r="B40" s="53">
        <f ca="1">COUNTA($C$13:$C40)</f>
        <v>28</v>
      </c>
      <c r="C40" s="58" t="str">
        <f t="array" aca="1" ref="C40" ca="1">IFERROR(IF(AND(D40=$I$17,D39&lt;&gt;$I$17),$H$17,IF(COUNTIF(D$12:D$63,"="&amp;D40)=1,INDEX('Original Scorecard'!$C$12:$C$63,MATCH(D40,'Original Scorecard'!$D$12:$D$63,0)),LARGE((IF(ISNUMBER('Original Scorecard'!$C$12:$C$63),'Original Scorecard'!$C$12:$C$63,0))*('Original Scorecard'!$D$12:$D$63=D40),COUNTIFS(D40:D$63,D40,D40:D$63,"&lt;&gt;*")))),"")</f>
        <v/>
      </c>
      <c r="D40" s="59" t="str">
        <f t="shared" ca="1" si="3"/>
        <v/>
      </c>
    </row>
    <row r="41" spans="1:4" ht="15" customHeight="1" x14ac:dyDescent="0.25">
      <c r="A41" s="50" t="str">
        <f t="shared" ca="1" si="2"/>
        <v/>
      </c>
      <c r="B41" s="53">
        <f ca="1">COUNTA($C$13:$C41)</f>
        <v>29</v>
      </c>
      <c r="C41" s="58" t="str">
        <f t="array" aca="1" ref="C41" ca="1">IFERROR(IF(AND(D41=$I$17,D40&lt;&gt;$I$17),$H$17,IF(COUNTIF(D$12:D$63,"="&amp;D41)=1,INDEX('Original Scorecard'!$C$12:$C$63,MATCH(D41,'Original Scorecard'!$D$12:$D$63,0)),LARGE((IF(ISNUMBER('Original Scorecard'!$C$12:$C$63),'Original Scorecard'!$C$12:$C$63,0))*('Original Scorecard'!$D$12:$D$63=D41),COUNTIFS(D41:D$63,D41,D41:D$63,"&lt;&gt;*")))),"")</f>
        <v/>
      </c>
      <c r="D41" s="59" t="str">
        <f t="shared" ca="1" si="3"/>
        <v/>
      </c>
    </row>
    <row r="42" spans="1:4" ht="15" customHeight="1" x14ac:dyDescent="0.25">
      <c r="A42" s="50" t="str">
        <f t="shared" ca="1" si="2"/>
        <v/>
      </c>
      <c r="B42" s="53">
        <f ca="1">COUNTA($C$13:$C42)</f>
        <v>30</v>
      </c>
      <c r="C42" s="58" t="str">
        <f t="array" aca="1" ref="C42" ca="1">IFERROR(IF(AND(D42=$I$17,D41&lt;&gt;$I$17),$H$17,IF(COUNTIF(D$12:D$63,"="&amp;D42)=1,INDEX('Original Scorecard'!$C$12:$C$63,MATCH(D42,'Original Scorecard'!$D$12:$D$63,0)),LARGE((IF(ISNUMBER('Original Scorecard'!$C$12:$C$63),'Original Scorecard'!$C$12:$C$63,0))*('Original Scorecard'!$D$12:$D$63=D42),COUNTIFS(D42:D$63,D42,D42:D$63,"&lt;&gt;*")))),"")</f>
        <v/>
      </c>
      <c r="D42" s="59" t="str">
        <f t="shared" ca="1" si="3"/>
        <v/>
      </c>
    </row>
    <row r="43" spans="1:4" ht="15" customHeight="1" x14ac:dyDescent="0.25">
      <c r="A43" s="50" t="str">
        <f t="shared" ca="1" si="2"/>
        <v/>
      </c>
      <c r="B43" s="53">
        <f ca="1">COUNTA($C$13:$C43)</f>
        <v>31</v>
      </c>
      <c r="C43" s="58" t="str">
        <f t="array" aca="1" ref="C43" ca="1">IFERROR(IF(AND(D43=$I$17,D42&lt;&gt;$I$17),$H$17,IF(COUNTIF(D$12:D$63,"="&amp;D43)=1,INDEX('Original Scorecard'!$C$12:$C$63,MATCH(D43,'Original Scorecard'!$D$12:$D$63,0)),LARGE((IF(ISNUMBER('Original Scorecard'!$C$12:$C$63),'Original Scorecard'!$C$12:$C$63,0))*('Original Scorecard'!$D$12:$D$63=D43),COUNTIFS(D43:D$63,D43,D43:D$63,"&lt;&gt;*")))),"")</f>
        <v/>
      </c>
      <c r="D43" s="59" t="str">
        <f t="shared" ca="1" si="3"/>
        <v/>
      </c>
    </row>
    <row r="44" spans="1:4" ht="15" customHeight="1" x14ac:dyDescent="0.25">
      <c r="A44" s="50" t="str">
        <f t="shared" ca="1" si="2"/>
        <v/>
      </c>
      <c r="B44" s="53">
        <f ca="1">COUNTA($C$13:$C44)</f>
        <v>32</v>
      </c>
      <c r="C44" s="58" t="str">
        <f t="array" aca="1" ref="C44" ca="1">IFERROR(IF(AND(D44=$I$17,D43&lt;&gt;$I$17),$H$17,IF(COUNTIF(D$12:D$63,"="&amp;D44)=1,INDEX('Original Scorecard'!$C$12:$C$63,MATCH(D44,'Original Scorecard'!$D$12:$D$63,0)),LARGE((IF(ISNUMBER('Original Scorecard'!$C$12:$C$63),'Original Scorecard'!$C$12:$C$63,0))*('Original Scorecard'!$D$12:$D$63=D44),COUNTIFS(D44:D$63,D44,D44:D$63,"&lt;&gt;*")))),"")</f>
        <v/>
      </c>
      <c r="D44" s="59" t="str">
        <f t="shared" ca="1" si="3"/>
        <v/>
      </c>
    </row>
    <row r="45" spans="1:4" ht="15" customHeight="1" x14ac:dyDescent="0.25">
      <c r="A45" s="50" t="str">
        <f t="shared" ref="A45:A63" ca="1" si="4">IF(ISTEXT(C45),D45,-1)</f>
        <v/>
      </c>
      <c r="B45" s="53">
        <f ca="1">COUNTA($C$13:$C45)</f>
        <v>33</v>
      </c>
      <c r="C45" s="58" t="str">
        <f t="array" aca="1" ref="C45" ca="1">IFERROR(IF(AND(D45=$I$17,D44&lt;&gt;$I$17),$H$17,IF(COUNTIF(D$12:D$63,"="&amp;D45)=1,INDEX('Original Scorecard'!$C$12:$C$63,MATCH(D45,'Original Scorecard'!$D$12:$D$63,0)),LARGE((IF(ISNUMBER('Original Scorecard'!$C$12:$C$63),'Original Scorecard'!$C$12:$C$63,0))*('Original Scorecard'!$D$12:$D$63=D45),COUNTIFS(D45:D$63,D45,D45:D$63,"&lt;&gt;*")))),"")</f>
        <v/>
      </c>
      <c r="D45" s="59" t="str">
        <f t="shared" ref="D45:D63" ca="1" si="5">IF(IFERROR(LARGE(PeerScores,ROW()-ROW($D$12)),0)&gt;$I$17,LARGE(PeerScores,ROW()-ROW($D$12)),IF(AND(IFERROR(LARGE(PeerScores,ROW()-ROW($D$12)),0)&lt;=$I$17,IFERROR(LARGE(PeerScores,ROW()-ROW($D$12)-1),0)&gt;$I$17),$I$17,IFERROR(LARGE(PeerScores,ROW()-ROW($D$12)-1),"")))</f>
        <v/>
      </c>
    </row>
    <row r="46" spans="1:4" ht="15" customHeight="1" x14ac:dyDescent="0.25">
      <c r="A46" s="50" t="str">
        <f t="shared" ca="1" si="4"/>
        <v/>
      </c>
      <c r="B46" s="53">
        <f ca="1">COUNTA($C$13:$C46)</f>
        <v>34</v>
      </c>
      <c r="C46" s="58" t="str">
        <f t="array" aca="1" ref="C46" ca="1">IFERROR(IF(AND(D46=$I$17,D45&lt;&gt;$I$17),$H$17,IF(COUNTIF(D$12:D$63,"="&amp;D46)=1,INDEX('Original Scorecard'!$C$12:$C$63,MATCH(D46,'Original Scorecard'!$D$12:$D$63,0)),LARGE((IF(ISNUMBER('Original Scorecard'!$C$12:$C$63),'Original Scorecard'!$C$12:$C$63,0))*('Original Scorecard'!$D$12:$D$63=D46),COUNTIFS(D46:D$63,D46,D46:D$63,"&lt;&gt;*")))),"")</f>
        <v/>
      </c>
      <c r="D46" s="59" t="str">
        <f t="shared" ca="1" si="5"/>
        <v/>
      </c>
    </row>
    <row r="47" spans="1:4" ht="15" customHeight="1" x14ac:dyDescent="0.25">
      <c r="A47" s="50" t="str">
        <f t="shared" ca="1" si="4"/>
        <v/>
      </c>
      <c r="B47" s="53">
        <f ca="1">COUNTA($C$13:$C47)</f>
        <v>35</v>
      </c>
      <c r="C47" s="58" t="str">
        <f t="array" aca="1" ref="C47" ca="1">IFERROR(IF(AND(D47=$I$17,D46&lt;&gt;$I$17),$H$17,IF(COUNTIF(D$12:D$63,"="&amp;D47)=1,INDEX('Original Scorecard'!$C$12:$C$63,MATCH(D47,'Original Scorecard'!$D$12:$D$63,0)),LARGE((IF(ISNUMBER('Original Scorecard'!$C$12:$C$63),'Original Scorecard'!$C$12:$C$63,0))*('Original Scorecard'!$D$12:$D$63=D47),COUNTIFS(D47:D$63,D47,D47:D$63,"&lt;&gt;*")))),"")</f>
        <v/>
      </c>
      <c r="D47" s="59" t="str">
        <f t="shared" ca="1" si="5"/>
        <v/>
      </c>
    </row>
    <row r="48" spans="1:4" ht="15" customHeight="1" x14ac:dyDescent="0.25">
      <c r="A48" s="50" t="str">
        <f t="shared" ca="1" si="4"/>
        <v/>
      </c>
      <c r="B48" s="53">
        <f ca="1">COUNTA($C$13:$C48)</f>
        <v>36</v>
      </c>
      <c r="C48" s="58" t="str">
        <f t="array" aca="1" ref="C48" ca="1">IFERROR(IF(AND(D48=$I$17,D47&lt;&gt;$I$17),$H$17,IF(COUNTIF(D$12:D$63,"="&amp;D48)=1,INDEX('Original Scorecard'!$C$12:$C$63,MATCH(D48,'Original Scorecard'!$D$12:$D$63,0)),LARGE((IF(ISNUMBER('Original Scorecard'!$C$12:$C$63),'Original Scorecard'!$C$12:$C$63,0))*('Original Scorecard'!$D$12:$D$63=D48),COUNTIFS(D48:D$63,D48,D48:D$63,"&lt;&gt;*")))),"")</f>
        <v/>
      </c>
      <c r="D48" s="59" t="str">
        <f t="shared" ca="1" si="5"/>
        <v/>
      </c>
    </row>
    <row r="49" spans="1:4" ht="15" customHeight="1" x14ac:dyDescent="0.25">
      <c r="A49" s="50" t="str">
        <f t="shared" ca="1" si="4"/>
        <v/>
      </c>
      <c r="B49" s="53">
        <f ca="1">COUNTA($C$13:$C49)</f>
        <v>37</v>
      </c>
      <c r="C49" s="58" t="str">
        <f t="array" aca="1" ref="C49" ca="1">IFERROR(IF(AND(D49=$I$17,D48&lt;&gt;$I$17),$H$17,IF(COUNTIF(D$12:D$63,"="&amp;D49)=1,INDEX('Original Scorecard'!$C$12:$C$63,MATCH(D49,'Original Scorecard'!$D$12:$D$63,0)),LARGE((IF(ISNUMBER('Original Scorecard'!$C$12:$C$63),'Original Scorecard'!$C$12:$C$63,0))*('Original Scorecard'!$D$12:$D$63=D49),COUNTIFS(D49:D$63,D49,D49:D$63,"&lt;&gt;*")))),"")</f>
        <v/>
      </c>
      <c r="D49" s="59" t="str">
        <f t="shared" ca="1" si="5"/>
        <v/>
      </c>
    </row>
    <row r="50" spans="1:4" ht="15" customHeight="1" x14ac:dyDescent="0.25">
      <c r="A50" s="50" t="str">
        <f t="shared" ca="1" si="4"/>
        <v/>
      </c>
      <c r="B50" s="53">
        <f ca="1">COUNTA($C$13:$C50)</f>
        <v>38</v>
      </c>
      <c r="C50" s="58" t="str">
        <f t="array" aca="1" ref="C50" ca="1">IFERROR(IF(AND(D50=$I$17,D49&lt;&gt;$I$17),$H$17,IF(COUNTIF(D$12:D$63,"="&amp;D50)=1,INDEX('Original Scorecard'!$C$12:$C$63,MATCH(D50,'Original Scorecard'!$D$12:$D$63,0)),LARGE((IF(ISNUMBER('Original Scorecard'!$C$12:$C$63),'Original Scorecard'!$C$12:$C$63,0))*('Original Scorecard'!$D$12:$D$63=D50),COUNTIFS(D50:D$63,D50,D50:D$63,"&lt;&gt;*")))),"")</f>
        <v/>
      </c>
      <c r="D50" s="59" t="str">
        <f t="shared" ca="1" si="5"/>
        <v/>
      </c>
    </row>
    <row r="51" spans="1:4" ht="15" customHeight="1" x14ac:dyDescent="0.25">
      <c r="A51" s="50" t="str">
        <f t="shared" ca="1" si="4"/>
        <v/>
      </c>
      <c r="B51" s="53">
        <f ca="1">COUNTA($C$13:$C51)</f>
        <v>39</v>
      </c>
      <c r="C51" s="58" t="str">
        <f t="array" aca="1" ref="C51" ca="1">IFERROR(IF(AND(D51=$I$17,D50&lt;&gt;$I$17),$H$17,IF(COUNTIF(D$12:D$63,"="&amp;D51)=1,INDEX('Original Scorecard'!$C$12:$C$63,MATCH(D51,'Original Scorecard'!$D$12:$D$63,0)),LARGE((IF(ISNUMBER('Original Scorecard'!$C$12:$C$63),'Original Scorecard'!$C$12:$C$63,0))*('Original Scorecard'!$D$12:$D$63=D51),COUNTIFS(D51:D$63,D51,D51:D$63,"&lt;&gt;*")))),"")</f>
        <v/>
      </c>
      <c r="D51" s="59" t="str">
        <f t="shared" ca="1" si="5"/>
        <v/>
      </c>
    </row>
    <row r="52" spans="1:4" ht="15" customHeight="1" x14ac:dyDescent="0.25">
      <c r="A52" s="50" t="str">
        <f t="shared" ca="1" si="4"/>
        <v/>
      </c>
      <c r="B52" s="53">
        <f ca="1">COUNTA($C$13:$C52)</f>
        <v>40</v>
      </c>
      <c r="C52" s="58" t="str">
        <f t="array" aca="1" ref="C52" ca="1">IFERROR(IF(AND(D52=$I$17,D51&lt;&gt;$I$17),$H$17,IF(COUNTIF(D$12:D$63,"="&amp;D52)=1,INDEX('Original Scorecard'!$C$12:$C$63,MATCH(D52,'Original Scorecard'!$D$12:$D$63,0)),LARGE((IF(ISNUMBER('Original Scorecard'!$C$12:$C$63),'Original Scorecard'!$C$12:$C$63,0))*('Original Scorecard'!$D$12:$D$63=D52),COUNTIFS(D52:D$63,D52,D52:D$63,"&lt;&gt;*")))),"")</f>
        <v/>
      </c>
      <c r="D52" s="59" t="str">
        <f t="shared" ca="1" si="5"/>
        <v/>
      </c>
    </row>
    <row r="53" spans="1:4" ht="15" customHeight="1" x14ac:dyDescent="0.25">
      <c r="A53" s="50" t="str">
        <f t="shared" ca="1" si="4"/>
        <v/>
      </c>
      <c r="B53" s="53">
        <f ca="1">COUNTA($C$13:$C53)</f>
        <v>41</v>
      </c>
      <c r="C53" s="58" t="str">
        <f t="array" aca="1" ref="C53" ca="1">IFERROR(IF(AND(D53=$I$17,D52&lt;&gt;$I$17),$H$17,IF(COUNTIF(D$12:D$63,"="&amp;D53)=1,INDEX('Original Scorecard'!$C$12:$C$63,MATCH(D53,'Original Scorecard'!$D$12:$D$63,0)),LARGE((IF(ISNUMBER('Original Scorecard'!$C$12:$C$63),'Original Scorecard'!$C$12:$C$63,0))*('Original Scorecard'!$D$12:$D$63=D53),COUNTIFS(D53:D$63,D53,D53:D$63,"&lt;&gt;*")))),"")</f>
        <v/>
      </c>
      <c r="D53" s="59" t="str">
        <f t="shared" ca="1" si="5"/>
        <v/>
      </c>
    </row>
    <row r="54" spans="1:4" ht="15" customHeight="1" x14ac:dyDescent="0.25">
      <c r="A54" s="50" t="str">
        <f t="shared" ca="1" si="4"/>
        <v/>
      </c>
      <c r="B54" s="53">
        <f ca="1">COUNTA($C$13:$C54)</f>
        <v>42</v>
      </c>
      <c r="C54" s="58" t="str">
        <f t="array" aca="1" ref="C54" ca="1">IFERROR(IF(AND(D54=$I$17,D53&lt;&gt;$I$17),$H$17,IF(COUNTIF(D$12:D$63,"="&amp;D54)=1,INDEX('Original Scorecard'!$C$12:$C$63,MATCH(D54,'Original Scorecard'!$D$12:$D$63,0)),LARGE((IF(ISNUMBER('Original Scorecard'!$C$12:$C$63),'Original Scorecard'!$C$12:$C$63,0))*('Original Scorecard'!$D$12:$D$63=D54),COUNTIFS(D54:D$63,D54,D54:D$63,"&lt;&gt;*")))),"")</f>
        <v/>
      </c>
      <c r="D54" s="59" t="str">
        <f t="shared" ca="1" si="5"/>
        <v/>
      </c>
    </row>
    <row r="55" spans="1:4" ht="15" customHeight="1" x14ac:dyDescent="0.25">
      <c r="A55" s="50" t="str">
        <f t="shared" ca="1" si="4"/>
        <v/>
      </c>
      <c r="B55" s="53">
        <f ca="1">COUNTA($C$13:$C55)</f>
        <v>43</v>
      </c>
      <c r="C55" s="58" t="str">
        <f t="array" aca="1" ref="C55" ca="1">IFERROR(IF(AND(D55=$I$17,D54&lt;&gt;$I$17),$H$17,IF(COUNTIF(D$12:D$63,"="&amp;D55)=1,INDEX('Original Scorecard'!$C$12:$C$63,MATCH(D55,'Original Scorecard'!$D$12:$D$63,0)),LARGE((IF(ISNUMBER('Original Scorecard'!$C$12:$C$63),'Original Scorecard'!$C$12:$C$63,0))*('Original Scorecard'!$D$12:$D$63=D55),COUNTIFS(D55:D$63,D55,D55:D$63,"&lt;&gt;*")))),"")</f>
        <v/>
      </c>
      <c r="D55" s="59" t="str">
        <f t="shared" ca="1" si="5"/>
        <v/>
      </c>
    </row>
    <row r="56" spans="1:4" ht="15" customHeight="1" x14ac:dyDescent="0.25">
      <c r="A56" s="50" t="str">
        <f t="shared" ca="1" si="4"/>
        <v/>
      </c>
      <c r="B56" s="53">
        <f ca="1">COUNTA($C$13:$C56)</f>
        <v>44</v>
      </c>
      <c r="C56" s="58" t="str">
        <f t="array" aca="1" ref="C56" ca="1">IFERROR(IF(AND(D56=$I$17,D55&lt;&gt;$I$17),$H$17,IF(COUNTIF(D$12:D$63,"="&amp;D56)=1,INDEX('Original Scorecard'!$C$12:$C$63,MATCH(D56,'Original Scorecard'!$D$12:$D$63,0)),LARGE((IF(ISNUMBER('Original Scorecard'!$C$12:$C$63),'Original Scorecard'!$C$12:$C$63,0))*('Original Scorecard'!$D$12:$D$63=D56),COUNTIFS(D56:D$63,D56,D56:D$63,"&lt;&gt;*")))),"")</f>
        <v/>
      </c>
      <c r="D56" s="59" t="str">
        <f t="shared" ca="1" si="5"/>
        <v/>
      </c>
    </row>
    <row r="57" spans="1:4" ht="15" customHeight="1" x14ac:dyDescent="0.25">
      <c r="A57" s="50" t="str">
        <f t="shared" ca="1" si="4"/>
        <v/>
      </c>
      <c r="B57" s="53">
        <f ca="1">COUNTA($C$13:$C57)</f>
        <v>45</v>
      </c>
      <c r="C57" s="58" t="str">
        <f t="array" aca="1" ref="C57" ca="1">IFERROR(IF(AND(D57=$I$17,D56&lt;&gt;$I$17),$H$17,IF(COUNTIF(D$12:D$63,"="&amp;D57)=1,INDEX('Original Scorecard'!$C$12:$C$63,MATCH(D57,'Original Scorecard'!$D$12:$D$63,0)),LARGE((IF(ISNUMBER('Original Scorecard'!$C$12:$C$63),'Original Scorecard'!$C$12:$C$63,0))*('Original Scorecard'!$D$12:$D$63=D57),COUNTIFS(D57:D$63,D57,D57:D$63,"&lt;&gt;*")))),"")</f>
        <v/>
      </c>
      <c r="D57" s="59" t="str">
        <f t="shared" ca="1" si="5"/>
        <v/>
      </c>
    </row>
    <row r="58" spans="1:4" ht="15" customHeight="1" x14ac:dyDescent="0.25">
      <c r="A58" s="50" t="str">
        <f t="shared" ca="1" si="4"/>
        <v/>
      </c>
      <c r="B58" s="53">
        <f ca="1">COUNTA($C$13:$C58)</f>
        <v>46</v>
      </c>
      <c r="C58" s="58" t="str">
        <f t="array" aca="1" ref="C58" ca="1">IFERROR(IF(AND(D58=$I$17,D57&lt;&gt;$I$17),$H$17,IF(COUNTIF(D$12:D$63,"="&amp;D58)=1,INDEX('Original Scorecard'!$C$12:$C$63,MATCH(D58,'Original Scorecard'!$D$12:$D$63,0)),LARGE((IF(ISNUMBER('Original Scorecard'!$C$12:$C$63),'Original Scorecard'!$C$12:$C$63,0))*('Original Scorecard'!$D$12:$D$63=D58),COUNTIFS(D58:D$63,D58,D58:D$63,"&lt;&gt;*")))),"")</f>
        <v/>
      </c>
      <c r="D58" s="59" t="str">
        <f t="shared" ca="1" si="5"/>
        <v/>
      </c>
    </row>
    <row r="59" spans="1:4" ht="15" customHeight="1" x14ac:dyDescent="0.25">
      <c r="A59" s="50" t="str">
        <f t="shared" ca="1" si="4"/>
        <v/>
      </c>
      <c r="B59" s="53">
        <f ca="1">COUNTA($C$13:$C59)</f>
        <v>47</v>
      </c>
      <c r="C59" s="58" t="str">
        <f t="array" aca="1" ref="C59" ca="1">IFERROR(IF(AND(D59=$I$17,D58&lt;&gt;$I$17),$H$17,IF(COUNTIF(D$12:D$63,"="&amp;D59)=1,INDEX('Original Scorecard'!$C$12:$C$63,MATCH(D59,'Original Scorecard'!$D$12:$D$63,0)),LARGE((IF(ISNUMBER('Original Scorecard'!$C$12:$C$63),'Original Scorecard'!$C$12:$C$63,0))*('Original Scorecard'!$D$12:$D$63=D59),COUNTIFS(D59:D$63,D59,D59:D$63,"&lt;&gt;*")))),"")</f>
        <v/>
      </c>
      <c r="D59" s="59" t="str">
        <f t="shared" ca="1" si="5"/>
        <v/>
      </c>
    </row>
    <row r="60" spans="1:4" ht="15" customHeight="1" x14ac:dyDescent="0.25">
      <c r="A60" s="50" t="str">
        <f t="shared" ca="1" si="4"/>
        <v/>
      </c>
      <c r="B60" s="53">
        <f ca="1">COUNTA($C$13:$C60)</f>
        <v>48</v>
      </c>
      <c r="C60" s="58" t="str">
        <f t="array" aca="1" ref="C60" ca="1">IFERROR(IF(AND(D60=$I$17,D59&lt;&gt;$I$17),$H$17,IF(COUNTIF(D$12:D$63,"="&amp;D60)=1,INDEX('Original Scorecard'!$C$12:$C$63,MATCH(D60,'Original Scorecard'!$D$12:$D$63,0)),LARGE((IF(ISNUMBER('Original Scorecard'!$C$12:$C$63),'Original Scorecard'!$C$12:$C$63,0))*('Original Scorecard'!$D$12:$D$63=D60),COUNTIFS(D60:D$63,D60,D60:D$63,"&lt;&gt;*")))),"")</f>
        <v/>
      </c>
      <c r="D60" s="59" t="str">
        <f t="shared" ca="1" si="5"/>
        <v/>
      </c>
    </row>
    <row r="61" spans="1:4" ht="15" customHeight="1" x14ac:dyDescent="0.25">
      <c r="A61" s="50" t="str">
        <f t="shared" ca="1" si="4"/>
        <v/>
      </c>
      <c r="B61" s="53">
        <f ca="1">COUNTA($C$13:$C61)</f>
        <v>49</v>
      </c>
      <c r="C61" s="58" t="str">
        <f t="array" aca="1" ref="C61" ca="1">IFERROR(IF(AND(D61=$I$17,D60&lt;&gt;$I$17),$H$17,IF(COUNTIF(D$12:D$63,"="&amp;D61)=1,INDEX('Original Scorecard'!$C$12:$C$63,MATCH(D61,'Original Scorecard'!$D$12:$D$63,0)),LARGE((IF(ISNUMBER('Original Scorecard'!$C$12:$C$63),'Original Scorecard'!$C$12:$C$63,0))*('Original Scorecard'!$D$12:$D$63=D61),COUNTIFS(D61:D$63,D61,D61:D$63,"&lt;&gt;*")))),"")</f>
        <v/>
      </c>
      <c r="D61" s="59" t="str">
        <f t="shared" ca="1" si="5"/>
        <v/>
      </c>
    </row>
    <row r="62" spans="1:4" ht="15" customHeight="1" x14ac:dyDescent="0.25">
      <c r="A62" s="50" t="str">
        <f t="shared" ca="1" si="4"/>
        <v/>
      </c>
      <c r="B62" s="53">
        <f ca="1">COUNTA($C$13:$C62)</f>
        <v>50</v>
      </c>
      <c r="C62" s="58" t="str">
        <f t="array" aca="1" ref="C62" ca="1">IFERROR(IF(AND(D62=$I$17,D61&lt;&gt;$I$17),$H$17,IF(COUNTIF(D$12:D$63,"="&amp;D62)=1,INDEX('Original Scorecard'!$C$12:$C$63,MATCH(D62,'Original Scorecard'!$D$12:$D$63,0)),LARGE((IF(ISNUMBER('Original Scorecard'!$C$12:$C$63),'Original Scorecard'!$C$12:$C$63,0))*('Original Scorecard'!$D$12:$D$63=D62),COUNTIFS(D62:D$63,D62,D62:D$63,"&lt;&gt;*")))),"")</f>
        <v/>
      </c>
      <c r="D62" s="59" t="str">
        <f t="shared" ca="1" si="5"/>
        <v/>
      </c>
    </row>
    <row r="63" spans="1:4" ht="15" customHeight="1" x14ac:dyDescent="0.25">
      <c r="A63" s="50" t="str">
        <f t="shared" ca="1" si="4"/>
        <v/>
      </c>
      <c r="B63" s="53">
        <f ca="1">COUNTA($C$13:$C63)</f>
        <v>51</v>
      </c>
      <c r="C63" s="58" t="str">
        <f t="array" aca="1" ref="C63" ca="1">IFERROR(IF(AND(D63=$I$17,D62&lt;&gt;$I$17),$H$17,IF(COUNTIF(D$12:D$63,"="&amp;D63)=1,INDEX('Original Scorecard'!$C$12:$C$63,MATCH(D63,'Original Scorecard'!$D$12:$D$63,0)),LARGE((IF(ISNUMBER('Original Scorecard'!$C$12:$C$63),'Original Scorecard'!$C$12:$C$63,0))*('Original Scorecard'!$D$12:$D$63=D63),COUNTIFS(D63:D$63,D63,D63:D$63,"&lt;&gt;*")))),"")</f>
        <v/>
      </c>
      <c r="D63" s="59" t="str">
        <f t="shared" ca="1" si="5"/>
        <v/>
      </c>
    </row>
  </sheetData>
  <sheetProtection algorithmName="SHA-512" hashValue="CM1eVTGqiskz7cNM68py09gRYrUufHAFh/qGWPahhnH14xltDWymIUq4Pqjle16lHXHIOXqWWVX3K4Lut/iHEA==" saltValue="luE3896fxrE5mTklqqWxyA==" spinCount="100000" sheet="1" objects="1" scenarios="1" selectLockedCells="1" sort="0"/>
  <mergeCells count="8">
    <mergeCell ref="G12:I12"/>
    <mergeCell ref="G21:H21"/>
    <mergeCell ref="C4:C5"/>
    <mergeCell ref="D4:D5"/>
    <mergeCell ref="E4:F4"/>
    <mergeCell ref="G4:G5"/>
    <mergeCell ref="H4:H5"/>
    <mergeCell ref="I4:I5"/>
  </mergeCells>
  <conditionalFormatting sqref="E13:F16">
    <cfRule type="expression" dxfId="1" priority="4">
      <formula>AND(VALUE(LEFT($F13,4))&lt;=ROUND($I$17*100,1),OR(VALUE(TRIM(RIGHT($F13,6)))&gt;ROUND($I$17,3),VALUE(TRIM(RIGHT($F13,6)))=ROUND($I$13,3)))</formula>
    </cfRule>
  </conditionalFormatting>
  <conditionalFormatting sqref="F13:F16">
    <cfRule type="expression" dxfId="0" priority="3">
      <formula>AND(VALUE(LEFT($F13,4))&lt;=ROUND($I$17*100,1),OR(VALUE(TRIM(RIGHT($F13,6)))&gt;ROUND($I$17,3),VALUE(TRIM(RIGHT($F13,6)))=ROUND($I$13,3)))</formula>
    </cfRule>
  </conditionalFormatting>
  <dataValidations count="1">
    <dataValidation type="list" allowBlank="1" showInputMessage="1" showErrorMessage="1" sqref="C6:C9" xr:uid="{B62E220D-52D0-4B41-AC03-9E867F1E6CE2}">
      <formula1>BenchmarkData_Raw_Headers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Peer Data</vt:lpstr>
      <vt:lpstr>Original Scorecard</vt:lpstr>
      <vt:lpstr>Scorecard Trends</vt:lpstr>
      <vt:lpstr>Month1</vt:lpstr>
      <vt:lpstr>Month2</vt:lpstr>
      <vt:lpstr>Month3</vt:lpstr>
      <vt:lpstr>Month4</vt:lpstr>
      <vt:lpstr>Month5</vt:lpstr>
      <vt:lpstr>Month6</vt:lpstr>
      <vt:lpstr>Month7</vt:lpstr>
      <vt:lpstr>Month8</vt:lpstr>
      <vt:lpstr>Month9</vt:lpstr>
      <vt:lpstr>Month10</vt:lpstr>
      <vt:lpstr>Month11</vt:lpstr>
      <vt:lpstr>Month12</vt:lpstr>
      <vt:lpstr>Month13</vt:lpstr>
      <vt:lpstr>Month14</vt:lpstr>
      <vt:lpstr>Month15</vt:lpstr>
      <vt:lpstr>Month16</vt:lpstr>
      <vt:lpstr>Month17</vt:lpstr>
      <vt:lpstr>Month18</vt:lpstr>
    </vt:vector>
  </TitlesOfParts>
  <Manager/>
  <Company>MetricNet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Engagement Scorecard_Support World Live 2020_Session 602</dc:title>
  <dc:subject>Employee Engagement Scorecard_Support World Live 2020_Session 602</dc:subject>
  <dc:creator>MetricNet LLC</dc:creator>
  <cp:keywords/>
  <dc:description/>
  <cp:lastModifiedBy>Angela Irizarry</cp:lastModifiedBy>
  <cp:revision/>
  <cp:lastPrinted>2020-02-24T17:05:54Z</cp:lastPrinted>
  <dcterms:created xsi:type="dcterms:W3CDTF">2017-06-08T00:00:21Z</dcterms:created>
  <dcterms:modified xsi:type="dcterms:W3CDTF">2020-03-03T17:04:50Z</dcterms:modified>
  <cp:category/>
  <cp:contentStatus/>
</cp:coreProperties>
</file>